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2025\грудень виконком\"/>
    </mc:Choice>
  </mc:AlternateContent>
  <bookViews>
    <workbookView xWindow="0" yWindow="0" windowWidth="28800" windowHeight="12330" tabRatio="518"/>
  </bookViews>
  <sheets>
    <sheet name="жовтень 2025  " sheetId="6" r:id="rId1"/>
  </sheets>
  <definedNames>
    <definedName name="__xlnm.Print_Area" localSheetId="0">'жовтень 2025  '!$A$1:$Q$311</definedName>
    <definedName name="OLE_LINK1" localSheetId="0">#N/A</definedName>
    <definedName name="Z_7ACE5E4E_280C_42D6_9B8F_0F2A9BCD9FF7_.wvu.PrintArea" localSheetId="0" hidden="1">'жовтень 2025  '!$A$1:$N$295</definedName>
    <definedName name="Z_7ACE5E4E_280C_42D6_9B8F_0F2A9BCD9FF7_.wvu.Rows" localSheetId="0" hidden="1">'жовтень 2025  '!$13:$13,'жовтень 2025  '!$237:$237</definedName>
    <definedName name="_xlnm.Print_Area" localSheetId="0">'жовтень 2025  '!$A$1:$N$295</definedName>
  </definedNames>
  <calcPr calcId="162913"/>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M33" i="6" l="1"/>
  <c r="M265" i="6"/>
  <c r="M253" i="6"/>
  <c r="M240" i="6"/>
  <c r="M229" i="6"/>
  <c r="M185" i="6"/>
  <c r="M176" i="6"/>
  <c r="M170" i="6"/>
  <c r="M141" i="6"/>
  <c r="M122" i="6"/>
  <c r="M103" i="6"/>
  <c r="M73" i="6"/>
  <c r="M68" i="6"/>
  <c r="M62" i="6"/>
  <c r="M50" i="6"/>
  <c r="M40" i="6" l="1"/>
  <c r="M292" i="6"/>
  <c r="M296" i="6" l="1"/>
  <c r="M297" i="6"/>
  <c r="M298" i="6" l="1"/>
  <c r="L33" i="6" l="1"/>
  <c r="L297" i="6"/>
  <c r="L291" i="6"/>
  <c r="L265" i="6"/>
  <c r="L253" i="6"/>
  <c r="L240" i="6"/>
  <c r="L229" i="6"/>
  <c r="L185" i="6"/>
  <c r="L176" i="6"/>
  <c r="L170" i="6"/>
  <c r="L141" i="6"/>
  <c r="L122" i="6"/>
  <c r="L88" i="6"/>
  <c r="L296" i="6" s="1"/>
  <c r="L73" i="6"/>
  <c r="L68" i="6"/>
  <c r="L56" i="6"/>
  <c r="L62" i="6" s="1"/>
  <c r="I56" i="6"/>
  <c r="L50" i="6"/>
  <c r="L40" i="6"/>
  <c r="L103" i="6" l="1"/>
  <c r="L292" i="6" s="1"/>
  <c r="L298" i="6"/>
  <c r="K68" i="6"/>
  <c r="K120" i="6" l="1"/>
  <c r="K122" i="6" s="1"/>
  <c r="K297" i="6"/>
  <c r="N297" i="6" s="1"/>
  <c r="J297" i="6"/>
  <c r="K291" i="6"/>
  <c r="J291" i="6"/>
  <c r="I291" i="6"/>
  <c r="H291" i="6"/>
  <c r="G291" i="6"/>
  <c r="K265" i="6"/>
  <c r="J265" i="6"/>
  <c r="I265" i="6"/>
  <c r="H265" i="6"/>
  <c r="G265" i="6"/>
  <c r="K253" i="6"/>
  <c r="J253" i="6"/>
  <c r="I253" i="6"/>
  <c r="H253" i="6"/>
  <c r="G253" i="6"/>
  <c r="K240" i="6"/>
  <c r="J240" i="6"/>
  <c r="I240" i="6"/>
  <c r="H240" i="6"/>
  <c r="G240" i="6"/>
  <c r="K229" i="6"/>
  <c r="J229" i="6"/>
  <c r="I229" i="6"/>
  <c r="H229" i="6"/>
  <c r="G229" i="6"/>
  <c r="K185" i="6"/>
  <c r="J185" i="6"/>
  <c r="I185" i="6"/>
  <c r="H185" i="6"/>
  <c r="G185" i="6"/>
  <c r="I182" i="6"/>
  <c r="K176" i="6"/>
  <c r="J176" i="6"/>
  <c r="I176" i="6"/>
  <c r="H176" i="6"/>
  <c r="G173" i="6"/>
  <c r="G176" i="6" s="1"/>
  <c r="K170" i="6"/>
  <c r="J170" i="6"/>
  <c r="I170" i="6"/>
  <c r="H170" i="6"/>
  <c r="G170" i="6"/>
  <c r="K141" i="6"/>
  <c r="J141" i="6"/>
  <c r="I141" i="6"/>
  <c r="H141" i="6"/>
  <c r="G141" i="6"/>
  <c r="J122" i="6"/>
  <c r="I122" i="6"/>
  <c r="H122" i="6"/>
  <c r="G105" i="6"/>
  <c r="K88" i="6"/>
  <c r="J88" i="6"/>
  <c r="J83" i="6"/>
  <c r="J296" i="6" s="1"/>
  <c r="J298" i="6" s="1"/>
  <c r="K78" i="6"/>
  <c r="J78" i="6"/>
  <c r="J103" i="6" s="1"/>
  <c r="I78" i="6"/>
  <c r="I103" i="6" s="1"/>
  <c r="H78" i="6"/>
  <c r="H297" i="6" s="1"/>
  <c r="G78" i="6"/>
  <c r="G297" i="6" s="1"/>
  <c r="K73" i="6"/>
  <c r="J73" i="6"/>
  <c r="I73" i="6"/>
  <c r="H73" i="6"/>
  <c r="G73" i="6"/>
  <c r="J68" i="6"/>
  <c r="I68" i="6"/>
  <c r="H68" i="6"/>
  <c r="G68" i="6"/>
  <c r="I62" i="6"/>
  <c r="K62" i="6"/>
  <c r="J56" i="6"/>
  <c r="J62" i="6" s="1"/>
  <c r="I296" i="6"/>
  <c r="H56" i="6"/>
  <c r="H296" i="6" s="1"/>
  <c r="H298" i="6" s="1"/>
  <c r="G56" i="6"/>
  <c r="G62" i="6" s="1"/>
  <c r="J50" i="6"/>
  <c r="I50" i="6"/>
  <c r="H50" i="6"/>
  <c r="G50" i="6"/>
  <c r="K46" i="6"/>
  <c r="K296" i="6" s="1"/>
  <c r="N296" i="6" s="1"/>
  <c r="K40" i="6"/>
  <c r="J40" i="6"/>
  <c r="I40" i="6"/>
  <c r="H40" i="6"/>
  <c r="G40" i="6"/>
  <c r="K33" i="6"/>
  <c r="J33" i="6"/>
  <c r="I33" i="6"/>
  <c r="H33" i="6"/>
  <c r="G33" i="6"/>
  <c r="K103" i="6" l="1"/>
  <c r="K292" i="6" s="1"/>
  <c r="I297" i="6"/>
  <c r="I298" i="6" s="1"/>
  <c r="I292" i="6"/>
  <c r="J292" i="6"/>
  <c r="K50" i="6"/>
  <c r="G296" i="6"/>
  <c r="G298" i="6" s="1"/>
  <c r="K298" i="6"/>
  <c r="H62" i="6"/>
  <c r="G103" i="6"/>
  <c r="G292" i="6" s="1"/>
  <c r="G122" i="6"/>
  <c r="O122" i="6" s="1"/>
  <c r="H103" i="6"/>
  <c r="N298" i="6" l="1"/>
  <c r="H292" i="6"/>
</calcChain>
</file>

<file path=xl/sharedStrings.xml><?xml version="1.0" encoding="utf-8"?>
<sst xmlns="http://schemas.openxmlformats.org/spreadsheetml/2006/main" count="1096" uniqueCount="604">
  <si>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</si>
  <si>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</si>
  <si>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</si>
  <si>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</si>
  <si>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</si>
  <si>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</si>
  <si>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</si>
  <si>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</si>
  <si>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</si>
  <si>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</si>
  <si>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</si>
  <si>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</si>
  <si>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</si>
  <si>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</si>
  <si>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</si>
  <si>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</si>
  <si>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</si>
  <si>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</si>
  <si>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</si>
  <si>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</si>
  <si>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</si>
  <si>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</si>
  <si>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</si>
  <si>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</si>
  <si>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</si>
  <si>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</si>
  <si>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</si>
  <si>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</si>
  <si>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</si>
  <si>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</si>
  <si>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</si>
  <si>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</si>
  <si>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</si>
  <si>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</si>
  <si>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</si>
  <si>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</si>
  <si>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</si>
  <si>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</si>
  <si>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</si>
  <si>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</si>
  <si>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</si>
  <si>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</si>
  <si>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</si>
  <si>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</si>
  <si>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</si>
  <si>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</si>
  <si>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</si>
  <si>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</si>
  <si>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</si>
  <si>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</si>
  <si>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</si>
  <si>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</si>
  <si>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</si>
  <si>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</si>
  <si>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</si>
  <si>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</si>
  <si>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</si>
  <si>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</si>
  <si>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</si>
  <si>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</si>
  <si>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</si>
  <si>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</si>
  <si>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</si>
  <si>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</si>
  <si>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</si>
  <si>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</si>
  <si>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</si>
  <si>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</si>
  <si>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</si>
  <si>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</si>
  <si>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</si>
  <si>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</si>
  <si>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</si>
  <si>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</si>
  <si>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</si>
  <si>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</si>
  <si>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</si>
  <si>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</si>
  <si>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</si>
  <si>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</si>
  <si>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</si>
  <si>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</si>
  <si>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</si>
  <si>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</si>
  <si>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</si>
  <si>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</si>
  <si>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</si>
  <si>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</si>
  <si>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</si>
  <si>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</si>
  <si>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</si>
  <si>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</si>
  <si>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</si>
  <si>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</si>
  <si>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</si>
  <si>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</si>
  <si>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</si>
  <si>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</si>
  <si>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</si>
  <si>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</si>
  <si>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</si>
  <si>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</si>
  <si>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</si>
  <si>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</si>
  <si>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</si>
  <si>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</si>
  <si>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</si>
  <si>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</si>
  <si>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</si>
  <si>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</si>
  <si>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</si>
  <si>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</si>
  <si>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</si>
  <si>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</si>
  <si>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</si>
  <si>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</si>
  <si>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</si>
  <si>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</si>
  <si>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</si>
  <si>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</si>
  <si>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</si>
  <si>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</si>
  <si>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</si>
  <si>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</si>
  <si>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</si>
  <si>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</si>
  <si>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</si>
  <si>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</si>
  <si>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</si>
  <si>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</si>
  <si>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</si>
  <si>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</si>
  <si>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</si>
  <si>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</si>
  <si>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</si>
  <si>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</si>
  <si>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</si>
  <si>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</si>
  <si>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</si>
  <si>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</si>
  <si>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</si>
  <si>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</si>
  <si>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</si>
  <si>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</si>
  <si>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</si>
  <si>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</si>
  <si>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</si>
  <si>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</si>
  <si>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</si>
  <si>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</si>
  <si>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</si>
  <si>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</si>
  <si>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</si>
  <si>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</si>
  <si>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</si>
  <si>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</si>
  <si>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</si>
  <si>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</si>
  <si>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</si>
  <si>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</si>
  <si>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</si>
  <si>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</si>
  <si>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</si>
  <si>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</si>
  <si>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</si>
  <si>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</si>
  <si>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</si>
  <si>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</si>
  <si>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</si>
  <si>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</si>
  <si>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</si>
  <si>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</si>
  <si>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</si>
  <si>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</si>
  <si>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</si>
  <si>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</si>
  <si>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</si>
  <si>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</si>
  <si>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</si>
  <si>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</si>
  <si>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</si>
  <si>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</si>
  <si>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</si>
  <si>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13.7.1.1. Оздоровлення дітей на місцевій базі</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</si>
  <si>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</si>
  <si>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</si>
  <si>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</si>
  <si>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</si>
  <si>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</si>
  <si>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</si>
  <si>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</si>
  <si>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</si>
  <si>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</si>
  <si>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 xml:space="preserve">13.13.4. Розгляд питання щодо присвоєння навчальним закладам імен загиблих за незалежність і територіальну цілісність України </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</si>
  <si>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</si>
  <si>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</si>
  <si>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</si>
  <si>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</si>
  <si>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</si>
  <si>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</si>
  <si>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</si>
  <si>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</si>
  <si>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</si>
  <si>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</si>
  <si>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</si>
  <si>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</si>
  <si>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</si>
  <si>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</si>
  <si>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</si>
  <si>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</si>
  <si>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</si>
  <si>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</si>
  <si>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</si>
  <si>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</si>
  <si>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</si>
  <si>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</si>
  <si>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</si>
  <si>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</si>
  <si>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</si>
  <si>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</si>
  <si>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</si>
  <si>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</si>
  <si>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</si>
  <si>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</si>
  <si>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</si>
  <si>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</si>
  <si>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</si>
  <si>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</si>
  <si>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</si>
  <si>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</si>
  <si>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</si>
  <si>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</si>
  <si>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</si>
  <si>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</si>
  <si>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</si>
  <si>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</si>
  <si>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</si>
  <si>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</si>
  <si>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</si>
  <si>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</si>
  <si>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</si>
  <si>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</si>
  <si>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</si>
  <si>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</si>
  <si>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</si>
  <si>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</si>
  <si>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</si>
  <si>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</si>
  <si>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</si>
  <si>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</si>
  <si>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</si>
  <si>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</si>
  <si>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</si>
  <si>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</si>
  <si>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</si>
  <si>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</si>
  <si>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</si>
  <si>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</si>
  <si>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</si>
  <si>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</si>
  <si>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</si>
  <si>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</si>
  <si>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</si>
  <si>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</si>
  <si>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</si>
  <si>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</si>
  <si>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</si>
  <si>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</si>
  <si>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</si>
  <si>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</si>
  <si>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</si>
  <si>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</si>
  <si>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</si>
  <si>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</si>
  <si>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</si>
  <si>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</si>
  <si>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</si>
  <si>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</si>
  <si>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</si>
  <si>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</si>
  <si>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</si>
  <si>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</si>
  <si>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</si>
  <si>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</si>
  <si>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</si>
  <si>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</si>
  <si>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</si>
  <si>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</si>
  <si>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</si>
  <si>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</si>
  <si>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</si>
  <si>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</si>
  <si>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</si>
  <si>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</si>
  <si>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</si>
  <si>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</si>
  <si>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</si>
  <si>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</si>
  <si>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</si>
  <si>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</si>
  <si>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</si>
  <si>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</si>
  <si>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</si>
  <si>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</si>
  <si>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</si>
  <si>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</si>
  <si>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</si>
  <si>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</si>
  <si>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</si>
  <si>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</si>
  <si>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</si>
  <si>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</si>
  <si>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</si>
  <si>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</si>
  <si>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</si>
  <si>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</si>
  <si>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</si>
  <si>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</si>
  <si>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</si>
  <si>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</si>
  <si>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</si>
  <si>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</si>
  <si>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</si>
  <si>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</si>
  <si>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</si>
  <si>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</si>
  <si>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</si>
  <si>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</si>
  <si>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</si>
  <si>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</si>
  <si>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</si>
  <si>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</si>
  <si>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</si>
  <si>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</si>
  <si>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</si>
  <si>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</si>
  <si>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</si>
  <si>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</si>
  <si>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</si>
  <si>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</si>
  <si>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</si>
  <si>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</si>
  <si>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</si>
  <si>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</si>
  <si>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</si>
  <si>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</si>
  <si>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</si>
  <si>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</si>
  <si>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</si>
  <si>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</si>
  <si>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</si>
  <si>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</si>
  <si>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</si>
  <si>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</si>
  <si>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</si>
  <si>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</si>
  <si>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</si>
  <si>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</si>
  <si>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</si>
  <si>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</si>
  <si>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</si>
  <si>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</si>
  <si>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</si>
  <si>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</si>
  <si>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</si>
  <si>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</si>
  <si>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</si>
  <si>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</si>
  <si>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</si>
  <si>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</si>
  <si>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</si>
  <si>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</si>
  <si>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</si>
  <si>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</si>
  <si>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</si>
  <si>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</si>
  <si>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</si>
  <si>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</si>
  <si>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</si>
  <si>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</si>
  <si>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</si>
  <si>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</si>
  <si>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</si>
  <si>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</si>
  <si>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</si>
  <si>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</si>
  <si>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</si>
  <si>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</si>
  <si>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</si>
  <si>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</si>
  <si>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</si>
  <si>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</si>
  <si>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</si>
  <si>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</si>
  <si>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</si>
  <si>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</si>
  <si>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</si>
  <si>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</si>
  <si>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</si>
  <si>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</si>
  <si>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</si>
  <si>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</si>
  <si>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</si>
  <si>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</si>
  <si>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</si>
  <si>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</si>
  <si>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</si>
  <si>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</si>
  <si>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</si>
  <si>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</si>
  <si>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</si>
  <si>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</si>
  <si>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</si>
  <si>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</si>
  <si>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</si>
  <si>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</si>
  <si>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</si>
  <si>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</si>
  <si>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</si>
  <si>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</si>
  <si>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</si>
  <si>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</si>
  <si>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</si>
  <si>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</si>
  <si>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</si>
  <si>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</si>
  <si>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</si>
  <si>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</si>
  <si>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</si>
  <si>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</si>
  <si>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</si>
  <si>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</si>
  <si>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</si>
  <si>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</si>
  <si>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</si>
  <si>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</si>
  <si>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</si>
  <si>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</si>
  <si>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</si>
  <si>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</si>
  <si>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</si>
  <si>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</si>
  <si>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</si>
  <si>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</si>
  <si>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</si>
  <si>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</si>
  <si>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</si>
  <si>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</si>
  <si>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</si>
  <si>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</si>
  <si>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</si>
  <si>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</si>
  <si>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</si>
  <si>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</si>
  <si>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</si>
  <si>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</si>
  <si>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</si>
  <si>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</si>
  <si>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</si>
  <si>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</si>
  <si>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</si>
  <si>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</si>
  <si>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</si>
  <si>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</si>
  <si>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</si>
  <si>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</si>
  <si>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</si>
  <si>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</si>
  <si>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</si>
  <si>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</si>
  <si>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</si>
  <si>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</si>
  <si>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</si>
  <si>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</si>
  <si>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</si>
  <si>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</si>
  <si>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</si>
  <si>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</si>
  <si>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</si>
  <si>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</si>
  <si>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</si>
  <si>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</si>
  <si>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</si>
  <si>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</si>
  <si>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</si>
  <si>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</si>
  <si>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</si>
  <si>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</si>
  <si>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</si>
  <si>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</si>
  <si>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</si>
  <si>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</si>
  <si>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</si>
  <si>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</si>
  <si>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</si>
  <si>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</si>
  <si>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</si>
  <si>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</si>
  <si>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</si>
  <si>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</si>
  <si>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</si>
  <si>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</si>
  <si>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</si>
  <si>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</si>
  <si>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</si>
  <si>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</si>
  <si>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</si>
  <si>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</si>
  <si>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</si>
  <si>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</si>
  <si>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</si>
  <si>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</si>
  <si>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</si>
  <si>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</si>
  <si>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</si>
  <si>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</si>
  <si>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</si>
  <si>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</si>
  <si>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</si>
  <si>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</si>
  <si>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</si>
  <si>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</si>
  <si>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</si>
  <si>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</si>
  <si>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</si>
  <si>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</si>
  <si>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</si>
  <si>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</si>
  <si>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</si>
  <si>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</si>
  <si>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</si>
  <si>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</si>
  <si>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</si>
  <si>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</si>
  <si>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</si>
  <si>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</si>
  <si>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</si>
  <si>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</si>
  <si>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</si>
  <si>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</si>
  <si>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</si>
  <si>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</si>
  <si>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</si>
  <si>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</si>
  <si>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</si>
  <si>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</si>
  <si>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</si>
  <si>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</si>
  <si>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</si>
  <si>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</si>
  <si>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</si>
  <si>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</si>
  <si>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</si>
  <si>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</si>
  <si>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</si>
  <si>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</si>
  <si>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</si>
  <si>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</si>
  <si>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</si>
  <si>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</si>
  <si>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</si>
  <si>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</si>
  <si>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</si>
  <si>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</si>
  <si>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</si>
  <si>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</si>
  <si>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</si>
  <si>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</si>
  <si>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</si>
  <si>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</si>
  <si>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</si>
  <si>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</si>
  <si>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</si>
  <si>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</si>
  <si>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</si>
  <si>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</si>
  <si>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</si>
  <si>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</si>
  <si>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</si>
  <si>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</si>
  <si>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</si>
  <si>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</si>
  <si>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</si>
  <si>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</si>
  <si>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</si>
  <si>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</si>
  <si>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</si>
  <si>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</si>
  <si>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</si>
  <si>
    <t>забезпечення виплати поворотної фінансової допомоги патронатним вихователям</t>
  </si>
  <si>
    <t xml:space="preserve">1.1.10. Надання адресної соціальної матеріальної допомоги на поховання окремих категорій громадян в т.ч. на поховання військовослужбовців, які брали участь у здійснені заходів, необхідних для забезпечення оборони України, захисту безпеки населення та інтересів держави шляхом відшкодування витрат КП "Спеціалізований комбінат комунально-побутового обслуговування" Житомирської міської ради
</t>
  </si>
  <si>
    <t>4.3.2 Проведення компенсаційних виплат на пільговий проїзд автомобільним транспортом окремих категорій громадян-мешканців Житомирської міської територіальної громади</t>
  </si>
  <si>
    <t>8.3.1. Надання фінансової  підтримки  на реалізацію тематичних суспільно корисних соціальних проєктів громадськими та благодійними організаціями Житомирської міської територіальної громади, спрямованих на допомогу ветеранам війни та членам сімей  загиблих (померлих) ветеранів війни та Захисників і Захисниць України, внутрішньо переміщеним особам, малозахищеним верствам населення,  залучення їх до активного способу життя</t>
  </si>
  <si>
    <r>
      <t xml:space="preserve">9.6.Здійснювати контроль за дотриманням ДБН щодо </t>
    </r>
    <r>
      <rPr>
        <sz val="17"/>
        <rFont val="Times New Roman"/>
        <family val="1"/>
        <charset val="204"/>
      </rPr>
      <t>безперешкодного</t>
    </r>
    <r>
      <rPr>
        <sz val="19"/>
        <rFont val="Times New Roman"/>
        <family val="1"/>
        <charset val="204"/>
      </rPr>
      <t xml:space="preserve"> доступу </t>
    </r>
  </si>
  <si>
    <r>
      <rPr>
        <sz val="18"/>
        <rFont val="Times New Roman"/>
        <family val="1"/>
        <charset val="204"/>
      </rPr>
      <t xml:space="preserve">10.6. Забезпечити надання </t>
    </r>
    <r>
      <rPr>
        <sz val="16"/>
        <rFont val="Times New Roman"/>
        <family val="1"/>
        <charset val="204"/>
      </rPr>
      <t>профорієнтаційних</t>
    </r>
    <r>
      <rPr>
        <sz val="19"/>
        <rFont val="Times New Roman"/>
        <family val="1"/>
        <charset val="204"/>
      </rPr>
      <t xml:space="preserve"> </t>
    </r>
    <r>
      <rPr>
        <sz val="18"/>
        <rFont val="Times New Roman"/>
        <family val="1"/>
        <charset val="204"/>
      </rPr>
      <t>послуг</t>
    </r>
  </si>
  <si>
    <r>
      <t>1.1.15.Надання  фінансової допомоги члену Національної збірної команди України з триатлону</t>
    </r>
    <r>
      <rPr>
        <sz val="16"/>
        <rFont val="Times New Roman"/>
        <family val="1"/>
        <charset val="204"/>
      </rPr>
      <t xml:space="preserve"> Єлістратовій Ю.О.</t>
    </r>
    <r>
      <rPr>
        <sz val="17"/>
        <rFont val="Times New Roman"/>
        <family val="1"/>
        <charset val="204"/>
      </rPr>
      <t xml:space="preserve"> для забезпечення участі у міжнародних змаганнях</t>
    </r>
  </si>
  <si>
    <t>Директор департаменту соціальної   політики Житомирської міської ради</t>
  </si>
  <si>
    <t>Вікторія КРАСНОПІР</t>
  </si>
  <si>
    <t>Громадська організація "Всеукраїнська організація"Союз організацій осіб з інвалідністю України</t>
  </si>
  <si>
    <t>13.2.1.  Надання адресної соціальної матеріальної допомоги учасникам бойових дій антитерористичної операції та операції об'єднаних сил</t>
  </si>
  <si>
    <r>
      <t>Напрямки діяльності, завдання та заходи реалізації Комплексної Програми соціального захисту населення Житомирської міської територіальної громади</t>
    </r>
    <r>
      <rPr>
        <b/>
        <sz val="25"/>
        <color rgb="FFFF0000"/>
        <rFont val="Times New Roman"/>
        <family val="1"/>
        <charset val="204"/>
      </rPr>
      <t xml:space="preserve"> </t>
    </r>
    <r>
      <rPr>
        <b/>
        <sz val="25"/>
        <rFont val="Times New Roman"/>
        <family val="1"/>
        <charset val="204"/>
      </rPr>
      <t>на 2021-2027 роки</t>
    </r>
  </si>
  <si>
    <t>2021-2027</t>
  </si>
  <si>
    <t xml:space="preserve">Перший заступник міського голови з питань діяльності виконавчих органів ради  </t>
  </si>
  <si>
    <t>Світлана ОЛЬШАНСЬКА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</si>
</sst>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82"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i/>
      <sz val="11"/>
      <name val="Times New Roman"/>
      <family val="1"/>
      <charset val="204"/>
    </font>
    <font>
      <sz val="15"/>
      <color indexed="8"/>
      <name val="Times New Roman"/>
      <family val="1"/>
      <charset val="204"/>
    </font>
    <font>
      <sz val="16"/>
      <color indexed="8"/>
      <name val="Times New Roman"/>
      <family val="1"/>
      <charset val="204"/>
    </font>
    <font>
      <sz val="18"/>
      <name val="Arial"/>
      <family val="2"/>
      <charset val="1"/>
    </font>
    <font>
      <b/>
      <sz val="25"/>
      <color rgb="FFFF0000"/>
      <name val="Times New Roman"/>
      <family val="1"/>
      <charset val="204"/>
    </font>
    <font>
      <sz val="18"/>
      <name val="Arial"/>
      <family val="2"/>
      <charset val="204"/>
    </font>
    <font>
      <b/>
      <sz val="15.5"/>
      <name val="Times New Roman"/>
      <family val="1"/>
      <charset val="204"/>
    </font>
    <font>
      <b/>
      <sz val="17"/>
      <name val="Times New Roman"/>
      <family val="1"/>
      <charset val="204"/>
    </font>
    <font>
      <sz val="14"/>
      <name val="Arial"/>
      <family val="2"/>
      <charset val="1"/>
    </font>
    <font>
      <b/>
      <sz val="14"/>
      <name val="Times New Roman"/>
      <family val="1"/>
      <charset val="204"/>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6">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right style="thin">
        <color indexed="8"/>
      </right>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
      <left/>
      <right style="thin">
        <color indexed="8"/>
      </right>
      <top style="thin">
        <color indexed="64"/>
      </top>
      <bottom style="thin">
        <color indexed="64"/>
      </bottom>
      <diagonal/>
    </border>
  </borders>
  <cellStyleXfs count="4">
    <xf numFmtId="0" fontId="0" fillId="0" borderId="0"/>
    <xf numFmtId="0" fontId="2" fillId="0" borderId="0"/>
    <xf numFmtId="0" fontId="1" fillId="0" borderId="0"/>
    <xf numFmtId="0" fontId="69" fillId="0" borderId="0"/>
  </cellStyleXfs>
  <cellXfs count="864">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Alignment="1">
      <alignment horizontal="center" vertical="center"/>
    </xf>
    <xf numFmtId="0" fontId="2" fillId="0" borderId="0" xfId="1" applyAlignment="1">
      <alignment horizontal="center" vertical="center"/>
    </xf>
    <xf numFmtId="0" fontId="5" fillId="0" borderId="0" xfId="1" applyFont="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2" fillId="0" borderId="7" xfId="1" applyFont="1" applyFill="1" applyBorder="1" applyAlignment="1">
      <alignment vertical="top"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165" fontId="11" fillId="3" borderId="7" xfId="1" applyNumberFormat="1" applyFont="1" applyFill="1" applyBorder="1" applyAlignment="1">
      <alignment horizontal="center" vertical="center" wrapText="1"/>
    </xf>
    <xf numFmtId="0" fontId="11" fillId="0" borderId="7" xfId="1" applyFont="1" applyBorder="1" applyAlignment="1">
      <alignment vertical="top"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165" fontId="11" fillId="3" borderId="7" xfId="1" applyNumberFormat="1" applyFont="1" applyFill="1" applyBorder="1" applyAlignment="1">
      <alignment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0" fontId="11" fillId="5" borderId="0"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0" fontId="12" fillId="5" borderId="7" xfId="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14" fillId="0" borderId="7" xfId="0" applyFont="1" applyFill="1" applyBorder="1" applyAlignment="1">
      <alignment horizontal="center" vertical="top"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30" fillId="2" borderId="7" xfId="1" applyFont="1" applyFill="1" applyBorder="1" applyAlignment="1">
      <alignment horizontal="left"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2" fillId="0" borderId="7" xfId="1" applyFont="1" applyFill="1" applyBorder="1" applyAlignment="1">
      <alignment horizontal="center" vertical="top"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165" fontId="20" fillId="0" borderId="7" xfId="1" applyNumberFormat="1" applyFont="1" applyFill="1" applyBorder="1" applyAlignment="1">
      <alignment horizontal="center" vertical="center" wrapText="1"/>
    </xf>
    <xf numFmtId="0" fontId="5" fillId="0" borderId="7" xfId="1" applyFont="1" applyFill="1" applyBorder="1" applyAlignment="1">
      <alignment horizontal="left" vertical="top" wrapText="1"/>
    </xf>
    <xf numFmtId="165" fontId="30" fillId="0" borderId="7" xfId="1" applyNumberFormat="1" applyFont="1" applyFill="1" applyBorder="1" applyAlignment="1">
      <alignment horizontal="center" vertical="center" wrapText="1"/>
    </xf>
    <xf numFmtId="0" fontId="5" fillId="2" borderId="7" xfId="1" applyFont="1" applyFill="1" applyBorder="1" applyAlignment="1">
      <alignmen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11" fillId="0" borderId="34" xfId="1" applyFont="1" applyFill="1" applyBorder="1" applyAlignment="1">
      <alignment horizontal="center" vertical="center" wrapText="1"/>
    </xf>
    <xf numFmtId="165" fontId="48" fillId="0" borderId="0" xfId="1" applyNumberFormat="1" applyFont="1"/>
    <xf numFmtId="0" fontId="47" fillId="0" borderId="17" xfId="1" applyFont="1" applyFill="1" applyBorder="1" applyAlignment="1">
      <alignment horizontal="center" vertical="center" wrapText="1"/>
    </xf>
    <xf numFmtId="0" fontId="10" fillId="0" borderId="0" xfId="1" applyFont="1" applyAlignment="1"/>
    <xf numFmtId="0" fontId="49" fillId="0" borderId="17" xfId="1" applyFont="1" applyFill="1" applyBorder="1" applyAlignment="1">
      <alignment horizontal="left" vertical="top" wrapText="1"/>
    </xf>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164" fontId="11" fillId="0" borderId="16" xfId="1" applyNumberFormat="1" applyFont="1" applyBorder="1" applyAlignment="1">
      <alignment horizontal="center" vertical="top"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36" xfId="1" applyFont="1" applyFill="1" applyBorder="1" applyAlignment="1">
      <alignment vertical="top" wrapText="1"/>
    </xf>
    <xf numFmtId="0" fontId="30" fillId="2" borderId="37" xfId="1" applyFont="1" applyFill="1" applyBorder="1" applyAlignment="1">
      <alignment horizontal="center" vertical="top" wrapText="1"/>
    </xf>
    <xf numFmtId="0" fontId="3" fillId="4" borderId="37" xfId="1" applyFont="1" applyFill="1" applyBorder="1" applyAlignment="1">
      <alignment horizontal="center" vertical="center" wrapText="1"/>
    </xf>
    <xf numFmtId="165" fontId="30" fillId="4" borderId="37" xfId="1" applyNumberFormat="1" applyFont="1" applyFill="1" applyBorder="1" applyAlignment="1">
      <alignment horizontal="center" vertical="center" wrapText="1"/>
    </xf>
    <xf numFmtId="165" fontId="30" fillId="4" borderId="38" xfId="1" applyNumberFormat="1" applyFont="1" applyFill="1" applyBorder="1" applyAlignment="1">
      <alignment horizontal="center" vertical="center" wrapText="1"/>
    </xf>
    <xf numFmtId="165" fontId="30" fillId="4" borderId="25" xfId="1" applyNumberFormat="1" applyFont="1" applyFill="1" applyBorder="1" applyAlignment="1">
      <alignment horizontal="center" vertical="center" wrapText="1"/>
    </xf>
    <xf numFmtId="0" fontId="47" fillId="2" borderId="39" xfId="1" applyFont="1" applyFill="1" applyBorder="1" applyAlignment="1">
      <alignment vertical="top" wrapText="1"/>
    </xf>
    <xf numFmtId="165" fontId="47" fillId="4" borderId="40" xfId="1" applyNumberFormat="1" applyFont="1" applyFill="1" applyBorder="1" applyAlignment="1">
      <alignment horizontal="center" vertical="center" wrapText="1"/>
    </xf>
    <xf numFmtId="165" fontId="47" fillId="4" borderId="42" xfId="1" applyNumberFormat="1" applyFont="1" applyFill="1" applyBorder="1" applyAlignment="1">
      <alignment horizontal="center" vertical="center" wrapText="1"/>
    </xf>
    <xf numFmtId="165" fontId="47" fillId="4" borderId="43"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4"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30" fillId="0" borderId="7" xfId="1" applyFont="1" applyBorder="1" applyAlignment="1">
      <alignment horizontal="center" vertical="center"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2" borderId="33"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3"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5" fontId="57" fillId="0" borderId="0" xfId="1" applyNumberFormat="1" applyFont="1"/>
    <xf numFmtId="0" fontId="22" fillId="0" borderId="7" xfId="1" applyFont="1" applyFill="1" applyBorder="1" applyAlignment="1">
      <alignment horizontal="left" vertical="top" wrapText="1"/>
    </xf>
    <xf numFmtId="0" fontId="15" fillId="0" borderId="34"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165" fontId="26" fillId="0" borderId="0" xfId="1" applyNumberFormat="1" applyFont="1" applyFill="1"/>
    <xf numFmtId="0" fontId="3" fillId="2" borderId="7" xfId="1" applyFont="1" applyFill="1" applyBorder="1" applyAlignment="1">
      <alignment vertical="top" wrapText="1"/>
    </xf>
    <xf numFmtId="0" fontId="61" fillId="0" borderId="7" xfId="1" applyFont="1" applyBorder="1" applyAlignment="1">
      <alignment horizontal="left" vertical="top"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22" fillId="0" borderId="10" xfId="1" applyFont="1" applyFill="1" applyBorder="1" applyAlignment="1">
      <alignment horizontal="left"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2"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3" fillId="0" borderId="7" xfId="1" applyFont="1" applyFill="1" applyBorder="1" applyAlignment="1">
      <alignment horizontal="center" vertical="top" wrapText="1"/>
    </xf>
    <xf numFmtId="165" fontId="5" fillId="4" borderId="34" xfId="1" applyNumberFormat="1" applyFont="1" applyFill="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5" fontId="11" fillId="5" borderId="17" xfId="1" applyNumberFormat="1" applyFont="1" applyFill="1" applyBorder="1" applyAlignment="1">
      <alignment horizontal="center" vertical="center"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0" fontId="52" fillId="0" borderId="7" xfId="1" applyFont="1" applyFill="1" applyBorder="1" applyAlignment="1">
      <alignment vertical="top" wrapText="1"/>
    </xf>
    <xf numFmtId="0" fontId="52" fillId="2" borderId="39"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3"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30" fillId="0" borderId="17" xfId="1" applyNumberFormat="1" applyFont="1" applyFill="1" applyBorder="1" applyAlignment="1">
      <alignment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52" fillId="4" borderId="7" xfId="1" applyFont="1" applyFill="1" applyBorder="1" applyAlignment="1">
      <alignment horizontal="center" vertical="center" wrapText="1"/>
    </xf>
    <xf numFmtId="0" fontId="72"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4" borderId="7" xfId="1" applyFont="1" applyFill="1" applyBorder="1" applyAlignment="1">
      <alignment vertical="top" wrapText="1"/>
    </xf>
    <xf numFmtId="0" fontId="11" fillId="4" borderId="7" xfId="1" applyFont="1" applyFill="1" applyBorder="1" applyAlignment="1">
      <alignment horizontal="center" vertical="top" wrapText="1"/>
    </xf>
    <xf numFmtId="0" fontId="2" fillId="5" borderId="0" xfId="1" applyFill="1"/>
    <xf numFmtId="49" fontId="3" fillId="0" borderId="7" xfId="1" applyNumberFormat="1" applyFont="1" applyFill="1" applyBorder="1" applyAlignment="1">
      <alignment horizontal="left" vertical="top" wrapText="1"/>
    </xf>
    <xf numFmtId="0" fontId="3" fillId="0" borderId="7" xfId="1" applyFont="1" applyFill="1" applyBorder="1" applyAlignment="1">
      <alignment horizontal="left" vertical="top" wrapText="1"/>
    </xf>
    <xf numFmtId="0" fontId="72" fillId="0" borderId="17" xfId="1" applyFont="1" applyFill="1" applyBorder="1" applyAlignment="1">
      <alignment vertical="top" wrapText="1"/>
    </xf>
    <xf numFmtId="0" fontId="3" fillId="0" borderId="17" xfId="1" applyFont="1" applyFill="1" applyBorder="1" applyAlignment="1">
      <alignment vertical="top" wrapText="1"/>
    </xf>
    <xf numFmtId="0" fontId="67" fillId="2" borderId="7" xfId="1" applyFont="1" applyFill="1" applyBorder="1" applyAlignment="1">
      <alignment vertical="top" wrapText="1"/>
    </xf>
    <xf numFmtId="0" fontId="66" fillId="2" borderId="10" xfId="1" applyFont="1" applyFill="1" applyBorder="1" applyAlignment="1">
      <alignment vertical="top" wrapText="1"/>
    </xf>
    <xf numFmtId="0" fontId="66" fillId="2" borderId="10" xfId="1" applyFont="1" applyFill="1" applyBorder="1" applyAlignment="1">
      <alignment horizontal="left" vertical="top" wrapText="1"/>
    </xf>
    <xf numFmtId="0" fontId="63" fillId="2" borderId="7" xfId="1" applyFont="1" applyFill="1" applyBorder="1" applyAlignment="1">
      <alignment horizontal="left" vertical="top" wrapText="1"/>
    </xf>
    <xf numFmtId="0" fontId="66" fillId="0" borderId="7" xfId="0" applyFont="1" applyFill="1" applyBorder="1" applyAlignment="1">
      <alignment horizontal="center" vertical="top" wrapText="1"/>
    </xf>
    <xf numFmtId="0" fontId="30" fillId="0" borderId="7" xfId="1" applyNumberFormat="1" applyFont="1" applyFill="1" applyBorder="1" applyAlignment="1">
      <alignment horizontal="left" vertical="top" wrapText="1"/>
    </xf>
    <xf numFmtId="0" fontId="74" fillId="0" borderId="7" xfId="1" applyFont="1" applyFill="1" applyBorder="1" applyAlignment="1">
      <alignment horizontal="center" vertical="top" wrapText="1"/>
    </xf>
    <xf numFmtId="0" fontId="30" fillId="0" borderId="0" xfId="1" applyFont="1" applyBorder="1" applyAlignment="1">
      <alignment horizontal="left"/>
    </xf>
    <xf numFmtId="0" fontId="75" fillId="0" borderId="0" xfId="1" applyFont="1" applyBorder="1"/>
    <xf numFmtId="0" fontId="75" fillId="0" borderId="0" xfId="1" applyFont="1"/>
    <xf numFmtId="0" fontId="5" fillId="5" borderId="0" xfId="1" applyFont="1" applyFill="1"/>
    <xf numFmtId="0" fontId="10" fillId="5" borderId="0" xfId="1" applyFont="1" applyFill="1" applyAlignment="1"/>
    <xf numFmtId="0" fontId="12" fillId="5" borderId="4" xfId="1" applyFont="1" applyFill="1" applyBorder="1" applyAlignment="1">
      <alignment horizontal="center" vertical="center" wrapText="1"/>
    </xf>
    <xf numFmtId="1" fontId="12" fillId="5" borderId="10" xfId="1" applyNumberFormat="1" applyFont="1" applyFill="1" applyBorder="1" applyAlignment="1">
      <alignment horizontal="center" vertical="center" wrapText="1"/>
    </xf>
    <xf numFmtId="164" fontId="20" fillId="5" borderId="33" xfId="1" applyNumberFormat="1" applyFont="1" applyFill="1" applyBorder="1" applyAlignment="1">
      <alignment horizontal="center" vertical="center" wrapText="1"/>
    </xf>
    <xf numFmtId="165" fontId="15" fillId="5" borderId="7" xfId="1" applyNumberFormat="1" applyFont="1" applyFill="1" applyBorder="1" applyAlignment="1">
      <alignment horizontal="center" vertical="center" wrapText="1"/>
    </xf>
    <xf numFmtId="165" fontId="20" fillId="5" borderId="7" xfId="1" applyNumberFormat="1" applyFont="1" applyFill="1" applyBorder="1" applyAlignment="1">
      <alignment horizontal="center" vertical="center" wrapText="1"/>
    </xf>
    <xf numFmtId="164" fontId="11" fillId="5" borderId="17" xfId="1" applyNumberFormat="1" applyFont="1" applyFill="1" applyBorder="1" applyAlignment="1">
      <alignment horizontal="center" vertical="center" wrapText="1"/>
    </xf>
    <xf numFmtId="165" fontId="37" fillId="5" borderId="7" xfId="1" applyNumberFormat="1" applyFont="1" applyFill="1" applyBorder="1" applyAlignment="1">
      <alignment horizontal="center" vertical="center" wrapText="1"/>
    </xf>
    <xf numFmtId="164" fontId="16" fillId="4" borderId="7" xfId="1" applyNumberFormat="1" applyFont="1" applyFill="1" applyBorder="1" applyAlignment="1">
      <alignment horizontal="center" vertical="center" wrapText="1"/>
    </xf>
    <xf numFmtId="164" fontId="16" fillId="4" borderId="10" xfId="1" applyNumberFormat="1" applyFont="1" applyFill="1" applyBorder="1" applyAlignment="1">
      <alignment vertical="center" wrapText="1"/>
    </xf>
    <xf numFmtId="164" fontId="16" fillId="4" borderId="7" xfId="1" applyNumberFormat="1" applyFont="1" applyFill="1" applyBorder="1" applyAlignment="1">
      <alignment vertical="center" wrapText="1"/>
    </xf>
    <xf numFmtId="164" fontId="16" fillId="4" borderId="17" xfId="1" applyNumberFormat="1" applyFont="1" applyFill="1" applyBorder="1" applyAlignment="1">
      <alignment vertical="center" wrapText="1"/>
    </xf>
    <xf numFmtId="164" fontId="16" fillId="4" borderId="17" xfId="1" applyNumberFormat="1" applyFont="1" applyFill="1" applyBorder="1" applyAlignment="1">
      <alignment horizontal="center" vertical="center" wrapText="1"/>
    </xf>
    <xf numFmtId="0" fontId="13" fillId="5" borderId="7" xfId="1" applyFont="1" applyFill="1" applyBorder="1" applyAlignment="1">
      <alignment horizontal="center" vertical="top" wrapText="1"/>
    </xf>
    <xf numFmtId="164" fontId="15" fillId="5" borderId="7" xfId="1" applyNumberFormat="1" applyFont="1" applyFill="1" applyBorder="1" applyAlignment="1">
      <alignment horizontal="center" vertical="center" wrapText="1"/>
    </xf>
    <xf numFmtId="164" fontId="47" fillId="5" borderId="7" xfId="1" applyNumberFormat="1" applyFont="1" applyFill="1" applyBorder="1" applyAlignment="1">
      <alignment horizontal="center" vertical="center" wrapText="1"/>
    </xf>
    <xf numFmtId="164" fontId="15" fillId="5" borderId="10" xfId="1" applyNumberFormat="1" applyFont="1" applyFill="1" applyBorder="1" applyAlignment="1">
      <alignment horizontal="center" vertical="center" wrapText="1"/>
    </xf>
    <xf numFmtId="164" fontId="51" fillId="5" borderId="7" xfId="1" applyNumberFormat="1" applyFont="1" applyFill="1" applyBorder="1" applyAlignment="1">
      <alignment horizontal="center" vertical="center" wrapText="1"/>
    </xf>
    <xf numFmtId="0" fontId="30" fillId="5" borderId="7" xfId="1" applyFont="1" applyFill="1" applyBorder="1" applyAlignment="1">
      <alignment horizontal="left" vertical="top" wrapText="1"/>
    </xf>
    <xf numFmtId="164" fontId="11" fillId="4" borderId="7" xfId="1" applyNumberFormat="1" applyFont="1" applyFill="1" applyBorder="1" applyAlignment="1">
      <alignment horizontal="left" vertical="top" wrapText="1"/>
    </xf>
    <xf numFmtId="164" fontId="16" fillId="5" borderId="7" xfId="1" applyNumberFormat="1" applyFont="1" applyFill="1" applyBorder="1" applyAlignment="1">
      <alignment horizontal="left" vertical="top" wrapText="1"/>
    </xf>
    <xf numFmtId="164" fontId="16" fillId="5" borderId="7" xfId="1" applyNumberFormat="1" applyFont="1" applyFill="1" applyBorder="1" applyAlignment="1">
      <alignment horizontal="center" vertical="center" wrapText="1"/>
    </xf>
    <xf numFmtId="164" fontId="11" fillId="5" borderId="1" xfId="1" applyNumberFormat="1" applyFont="1" applyFill="1" applyBorder="1" applyAlignment="1">
      <alignment horizontal="center" vertical="top" wrapText="1"/>
    </xf>
    <xf numFmtId="164" fontId="11" fillId="5" borderId="2" xfId="1" applyNumberFormat="1" applyFont="1" applyFill="1" applyBorder="1" applyAlignment="1">
      <alignment horizontal="center" vertical="center"/>
    </xf>
    <xf numFmtId="164" fontId="11" fillId="5" borderId="7" xfId="1" applyNumberFormat="1" applyFont="1" applyFill="1" applyBorder="1" applyAlignment="1">
      <alignment horizontal="center" vertical="top"/>
    </xf>
    <xf numFmtId="164" fontId="11" fillId="5" borderId="4" xfId="1" applyNumberFormat="1" applyFont="1" applyFill="1" applyBorder="1" applyAlignment="1">
      <alignment horizontal="center" vertical="top"/>
    </xf>
    <xf numFmtId="164" fontId="15" fillId="5" borderId="7" xfId="1" applyNumberFormat="1" applyFont="1" applyFill="1" applyBorder="1" applyAlignment="1">
      <alignment horizontal="center" vertical="center"/>
    </xf>
    <xf numFmtId="164" fontId="11" fillId="5" borderId="7" xfId="0" applyNumberFormat="1" applyFont="1" applyFill="1" applyBorder="1" applyAlignment="1">
      <alignment horizontal="center" vertical="top"/>
    </xf>
    <xf numFmtId="164" fontId="18" fillId="5" borderId="7" xfId="1" applyNumberFormat="1" applyFont="1" applyFill="1" applyBorder="1" applyAlignment="1">
      <alignment horizontal="center" vertical="center"/>
    </xf>
    <xf numFmtId="165" fontId="70" fillId="5" borderId="7" xfId="1" applyNumberFormat="1" applyFont="1" applyFill="1" applyBorder="1" applyAlignment="1">
      <alignment horizontal="center" vertical="center"/>
    </xf>
    <xf numFmtId="2" fontId="17" fillId="5" borderId="0" xfId="1" applyNumberFormat="1" applyFont="1" applyFill="1" applyBorder="1" applyAlignment="1">
      <alignment horizontal="center" vertical="center"/>
    </xf>
    <xf numFmtId="2" fontId="10" fillId="5" borderId="0" xfId="1" applyNumberFormat="1" applyFont="1" applyFill="1" applyBorder="1" applyAlignment="1">
      <alignment horizontal="center" vertical="center"/>
    </xf>
    <xf numFmtId="2" fontId="18" fillId="5" borderId="0" xfId="1" applyNumberFormat="1" applyFont="1" applyFill="1" applyBorder="1" applyAlignment="1">
      <alignment horizontal="center" vertical="center"/>
    </xf>
    <xf numFmtId="2" fontId="19" fillId="5" borderId="0" xfId="1" applyNumberFormat="1" applyFont="1" applyFill="1" applyBorder="1" applyAlignment="1">
      <alignment horizontal="center" vertical="center"/>
    </xf>
    <xf numFmtId="165" fontId="38" fillId="5" borderId="7" xfId="0"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xf>
    <xf numFmtId="164" fontId="11" fillId="0" borderId="10"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1" fillId="0" borderId="10" xfId="1"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11" fillId="0" borderId="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30" fillId="0" borderId="7" xfId="0" applyFont="1" applyFill="1" applyBorder="1" applyAlignment="1">
      <alignment horizontal="center" vertical="top" wrapText="1"/>
    </xf>
    <xf numFmtId="0" fontId="73"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6" xfId="0" applyFill="1" applyBorder="1" applyAlignment="1">
      <alignment vertical="top" wrapText="1"/>
    </xf>
    <xf numFmtId="0" fontId="66"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0" xfId="1" applyFont="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5"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39" fillId="2" borderId="10" xfId="1" applyFont="1" applyFill="1" applyBorder="1" applyAlignment="1">
      <alignment horizontal="left" vertical="top" wrapText="1"/>
    </xf>
    <xf numFmtId="0" fontId="5" fillId="0"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4" xfId="1" applyFont="1" applyBorder="1" applyAlignment="1">
      <alignment horizontal="left"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11" fillId="0" borderId="7" xfId="1" applyFont="1" applyBorder="1" applyAlignment="1">
      <alignment horizontal="center" vertical="center" wrapText="1"/>
    </xf>
    <xf numFmtId="0" fontId="63" fillId="0" borderId="7" xfId="1" applyFont="1" applyFill="1" applyBorder="1" applyAlignment="1">
      <alignment horizontal="left" vertical="top" wrapText="1"/>
    </xf>
    <xf numFmtId="0" fontId="22" fillId="0" borderId="7" xfId="1" applyFont="1" applyFill="1" applyBorder="1" applyAlignment="1">
      <alignment horizontal="center"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5" fontId="11" fillId="5" borderId="7" xfId="1" applyNumberFormat="1" applyFont="1" applyFill="1" applyBorder="1" applyAlignment="1">
      <alignment horizontal="center" vertical="top" wrapText="1"/>
    </xf>
    <xf numFmtId="0" fontId="11" fillId="5" borderId="17" xfId="1" applyFont="1" applyFill="1" applyBorder="1" applyAlignment="1">
      <alignment horizontal="center" vertical="top"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29" fillId="5" borderId="7" xfId="0" applyFont="1" applyFill="1" applyBorder="1" applyAlignment="1">
      <alignment horizontal="center"/>
    </xf>
    <xf numFmtId="164" fontId="11" fillId="5" borderId="10" xfId="1" applyNumberFormat="1" applyFont="1" applyFill="1" applyBorder="1" applyAlignment="1">
      <alignment horizontal="center" vertical="center"/>
    </xf>
    <xf numFmtId="164" fontId="49" fillId="3" borderId="18" xfId="1" applyNumberFormat="1" applyFont="1" applyFill="1" applyBorder="1" applyAlignment="1">
      <alignment horizontal="center" vertical="center" wrapText="1"/>
    </xf>
    <xf numFmtId="164" fontId="40" fillId="5" borderId="17" xfId="1" applyNumberFormat="1" applyFont="1" applyFill="1" applyBorder="1" applyAlignment="1">
      <alignment horizontal="center" vertical="center" wrapText="1"/>
    </xf>
    <xf numFmtId="165" fontId="38" fillId="5" borderId="10" xfId="0" applyNumberFormat="1" applyFont="1" applyFill="1" applyBorder="1" applyAlignment="1">
      <alignment horizontal="center" vertical="center" wrapText="1"/>
    </xf>
    <xf numFmtId="165" fontId="30" fillId="4" borderId="20" xfId="1" applyNumberFormat="1" applyFont="1" applyFill="1" applyBorder="1" applyAlignment="1">
      <alignment horizontal="center" vertical="center" wrapText="1"/>
    </xf>
    <xf numFmtId="165" fontId="47" fillId="4" borderId="20" xfId="1" applyNumberFormat="1" applyFont="1" applyFill="1" applyBorder="1" applyAlignment="1">
      <alignment horizontal="center" vertical="center" wrapText="1"/>
    </xf>
    <xf numFmtId="165" fontId="5" fillId="4" borderId="19" xfId="1" applyNumberFormat="1" applyFont="1" applyFill="1" applyBorder="1" applyAlignment="1">
      <alignment horizontal="center" vertical="center" wrapText="1"/>
    </xf>
    <xf numFmtId="165" fontId="47" fillId="4" borderId="19" xfId="1" applyNumberFormat="1" applyFont="1" applyFill="1" applyBorder="1" applyAlignment="1">
      <alignment horizontal="center" vertical="center" wrapText="1"/>
    </xf>
    <xf numFmtId="164" fontId="47" fillId="4" borderId="17" xfId="1" applyNumberFormat="1" applyFont="1" applyFill="1" applyBorder="1" applyAlignment="1">
      <alignment horizontal="center" vertical="center" wrapText="1"/>
    </xf>
    <xf numFmtId="164" fontId="47" fillId="5" borderId="17" xfId="1" applyNumberFormat="1" applyFont="1" applyFill="1" applyBorder="1" applyAlignment="1">
      <alignment horizontal="center" vertical="center" wrapText="1"/>
    </xf>
    <xf numFmtId="164" fontId="11" fillId="5" borderId="4" xfId="1" applyNumberFormat="1" applyFont="1" applyFill="1" applyBorder="1" applyAlignment="1">
      <alignment horizontal="center" vertical="top" wrapText="1"/>
    </xf>
    <xf numFmtId="164" fontId="11" fillId="5" borderId="3" xfId="1" applyNumberFormat="1" applyFont="1" applyFill="1" applyBorder="1" applyAlignment="1">
      <alignment horizontal="center" vertical="center"/>
    </xf>
    <xf numFmtId="0" fontId="47" fillId="5" borderId="7" xfId="1" applyFont="1" applyFill="1" applyBorder="1" applyAlignment="1">
      <alignment horizontal="center" vertical="center" wrapText="1"/>
    </xf>
    <xf numFmtId="164" fontId="11" fillId="5" borderId="22"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xf>
    <xf numFmtId="164" fontId="11" fillId="5" borderId="17" xfId="1" applyNumberFormat="1" applyFont="1" applyFill="1" applyBorder="1" applyAlignment="1">
      <alignment horizontal="center" vertical="center"/>
    </xf>
    <xf numFmtId="0" fontId="11" fillId="0" borderId="17" xfId="1"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29" fillId="5" borderId="7" xfId="0" applyFont="1" applyFill="1" applyBorder="1" applyAlignment="1">
      <alignment horizontal="center"/>
    </xf>
    <xf numFmtId="164" fontId="11" fillId="5" borderId="18" xfId="1" applyNumberFormat="1" applyFont="1" applyFill="1" applyBorder="1" applyAlignment="1">
      <alignment horizontal="center" vertical="center"/>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0" fontId="11" fillId="5" borderId="7" xfId="1" applyFont="1" applyFill="1" applyBorder="1" applyAlignment="1">
      <alignment horizontal="center" vertical="top" wrapText="1"/>
    </xf>
    <xf numFmtId="0" fontId="11" fillId="5" borderId="10" xfId="1" applyFont="1" applyFill="1" applyBorder="1" applyAlignment="1">
      <alignment horizontal="center" vertical="top" wrapText="1"/>
    </xf>
    <xf numFmtId="0" fontId="11" fillId="5" borderId="17" xfId="1" applyFont="1" applyFill="1" applyBorder="1" applyAlignment="1">
      <alignment horizontal="center" vertical="top" wrapText="1"/>
    </xf>
    <xf numFmtId="0" fontId="11" fillId="2" borderId="7" xfId="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30" fillId="5" borderId="10" xfId="1" applyFont="1" applyFill="1" applyBorder="1" applyAlignment="1">
      <alignment horizontal="left" vertical="top" wrapText="1"/>
    </xf>
    <xf numFmtId="0" fontId="52" fillId="2" borderId="17" xfId="1" applyFont="1" applyFill="1" applyBorder="1" applyAlignment="1">
      <alignment horizontal="left" vertical="top" wrapText="1"/>
    </xf>
    <xf numFmtId="165" fontId="11" fillId="4" borderId="17" xfId="1" applyNumberFormat="1" applyFont="1" applyFill="1" applyBorder="1" applyAlignment="1">
      <alignment horizontal="center" vertical="center" wrapText="1"/>
    </xf>
    <xf numFmtId="0" fontId="29" fillId="5" borderId="10" xfId="0" applyFont="1" applyFill="1" applyBorder="1" applyAlignment="1">
      <alignment horizontal="center"/>
    </xf>
    <xf numFmtId="0" fontId="29" fillId="5" borderId="17" xfId="0" applyFont="1" applyFill="1" applyBorder="1" applyAlignment="1">
      <alignment horizontal="center"/>
    </xf>
    <xf numFmtId="0" fontId="11" fillId="0" borderId="7" xfId="1" applyFont="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164" fontId="30" fillId="3" borderId="10" xfId="1" applyNumberFormat="1" applyFont="1" applyFill="1" applyBorder="1" applyAlignment="1">
      <alignment horizontal="center" vertical="center" wrapText="1"/>
    </xf>
    <xf numFmtId="164" fontId="52" fillId="3" borderId="17" xfId="1" applyNumberFormat="1" applyFont="1" applyFill="1" applyBorder="1" applyAlignment="1">
      <alignment horizontal="center" vertical="center" wrapText="1"/>
    </xf>
    <xf numFmtId="0" fontId="47" fillId="5" borderId="16" xfId="1" applyFont="1" applyFill="1" applyBorder="1" applyAlignment="1">
      <alignment horizontal="center" vertical="center" wrapText="1"/>
    </xf>
    <xf numFmtId="165" fontId="47" fillId="4" borderId="18" xfId="1" applyNumberFormat="1" applyFont="1" applyFill="1" applyBorder="1" applyAlignment="1">
      <alignment horizontal="center" vertical="center" wrapText="1"/>
    </xf>
    <xf numFmtId="164" fontId="16" fillId="4" borderId="18" xfId="1" applyNumberFormat="1" applyFont="1" applyFill="1" applyBorder="1" applyAlignment="1">
      <alignment vertical="center" wrapText="1"/>
    </xf>
    <xf numFmtId="0" fontId="11" fillId="5" borderId="16" xfId="1" applyFont="1" applyFill="1" applyBorder="1" applyAlignment="1">
      <alignment vertical="top" wrapText="1"/>
    </xf>
    <xf numFmtId="0" fontId="11" fillId="4" borderId="16" xfId="1" applyFont="1" applyFill="1" applyBorder="1" applyAlignment="1">
      <alignment vertical="top" wrapText="1"/>
    </xf>
    <xf numFmtId="0" fontId="52" fillId="4" borderId="7" xfId="1" applyFont="1" applyFill="1" applyBorder="1" applyAlignment="1">
      <alignment horizontal="left" vertical="top" wrapText="1"/>
    </xf>
    <xf numFmtId="0" fontId="30" fillId="4" borderId="16" xfId="1" applyFont="1" applyFill="1" applyBorder="1" applyAlignment="1">
      <alignment vertical="top" wrapText="1"/>
    </xf>
    <xf numFmtId="0" fontId="11" fillId="5" borderId="17" xfId="1" applyFont="1" applyFill="1" applyBorder="1" applyAlignment="1">
      <alignment horizontal="left" vertical="top" wrapText="1"/>
    </xf>
    <xf numFmtId="0" fontId="30" fillId="4" borderId="7" xfId="1" applyFont="1" applyFill="1" applyBorder="1" applyAlignment="1">
      <alignment vertical="top" wrapText="1"/>
    </xf>
    <xf numFmtId="0" fontId="11" fillId="5" borderId="7" xfId="1" applyFont="1" applyFill="1" applyBorder="1" applyAlignment="1">
      <alignment vertical="top" wrapText="1"/>
    </xf>
    <xf numFmtId="165" fontId="30" fillId="5" borderId="7" xfId="1" applyNumberFormat="1" applyFont="1" applyFill="1" applyBorder="1" applyAlignment="1">
      <alignment horizontal="center" vertical="center" wrapText="1"/>
    </xf>
    <xf numFmtId="0" fontId="13" fillId="5" borderId="7" xfId="1" applyFont="1" applyFill="1" applyBorder="1" applyAlignment="1">
      <alignment horizontal="left" vertical="center" wrapText="1"/>
    </xf>
    <xf numFmtId="0" fontId="11" fillId="5" borderId="7" xfId="1" applyFont="1" applyFill="1" applyBorder="1" applyAlignment="1">
      <alignment vertical="center" wrapText="1"/>
    </xf>
    <xf numFmtId="0" fontId="52" fillId="5" borderId="7" xfId="1" applyFont="1" applyFill="1" applyBorder="1" applyAlignment="1">
      <alignment vertical="top" wrapText="1"/>
    </xf>
    <xf numFmtId="0" fontId="5" fillId="5" borderId="7" xfId="1" applyFont="1" applyFill="1" applyBorder="1" applyAlignment="1">
      <alignment horizontal="center" vertical="center" wrapText="1"/>
    </xf>
    <xf numFmtId="0" fontId="11" fillId="5" borderId="22" xfId="1" applyFont="1" applyFill="1" applyBorder="1" applyAlignment="1">
      <alignment vertical="top" wrapText="1"/>
    </xf>
    <xf numFmtId="0" fontId="5" fillId="5" borderId="10" xfId="1" applyFont="1" applyFill="1" applyBorder="1" applyAlignment="1">
      <alignment horizontal="left" vertical="top" wrapText="1"/>
    </xf>
    <xf numFmtId="0" fontId="11" fillId="5" borderId="18" xfId="1" applyFont="1" applyFill="1" applyBorder="1" applyAlignment="1">
      <alignment horizontal="left" vertical="top" wrapText="1"/>
    </xf>
    <xf numFmtId="0" fontId="39" fillId="5" borderId="18" xfId="1" applyFont="1" applyFill="1" applyBorder="1" applyAlignment="1">
      <alignment horizontal="left" vertical="top" wrapText="1"/>
    </xf>
    <xf numFmtId="0" fontId="39" fillId="5" borderId="17" xfId="1" applyFont="1" applyFill="1" applyBorder="1" applyAlignment="1">
      <alignment horizontal="left" vertical="top" wrapText="1"/>
    </xf>
    <xf numFmtId="49" fontId="30" fillId="5" borderId="33" xfId="1" applyNumberFormat="1" applyFont="1" applyFill="1" applyBorder="1" applyAlignment="1">
      <alignment vertical="top" wrapText="1"/>
    </xf>
    <xf numFmtId="0" fontId="66" fillId="5" borderId="16" xfId="1" applyFont="1" applyFill="1" applyBorder="1" applyAlignment="1">
      <alignment horizontal="left" vertical="top" wrapText="1"/>
    </xf>
    <xf numFmtId="49" fontId="30" fillId="5" borderId="16" xfId="1" applyNumberFormat="1" applyFont="1" applyFill="1" applyBorder="1" applyAlignment="1">
      <alignment vertical="top" wrapText="1"/>
    </xf>
    <xf numFmtId="0" fontId="5" fillId="5" borderId="16" xfId="1" applyFont="1" applyFill="1" applyBorder="1" applyAlignment="1">
      <alignment horizontal="left" vertical="top" wrapText="1"/>
    </xf>
    <xf numFmtId="49" fontId="52" fillId="5" borderId="16" xfId="1" applyNumberFormat="1" applyFont="1" applyFill="1" applyBorder="1" applyAlignment="1">
      <alignment vertical="top" wrapText="1"/>
    </xf>
    <xf numFmtId="0" fontId="5" fillId="5" borderId="7" xfId="1" applyFont="1" applyFill="1" applyBorder="1" applyAlignment="1">
      <alignment horizontal="center" vertical="top" wrapText="1"/>
    </xf>
    <xf numFmtId="0" fontId="11" fillId="0" borderId="17" xfId="1" applyFont="1" applyFill="1" applyBorder="1" applyAlignment="1">
      <alignment vertical="top" wrapText="1"/>
    </xf>
    <xf numFmtId="0" fontId="21" fillId="0" borderId="17" xfId="1" applyFont="1" applyFill="1" applyBorder="1" applyAlignment="1">
      <alignment horizontal="center" vertical="center" wrapText="1"/>
    </xf>
    <xf numFmtId="0" fontId="30" fillId="2" borderId="7" xfId="1" applyFont="1" applyFill="1" applyBorder="1" applyAlignment="1">
      <alignment horizontal="center" vertical="top" wrapText="1"/>
    </xf>
    <xf numFmtId="164" fontId="49" fillId="3" borderId="7" xfId="1" applyNumberFormat="1" applyFont="1" applyFill="1" applyBorder="1" applyAlignment="1">
      <alignment horizontal="center" vertical="center" wrapText="1"/>
    </xf>
    <xf numFmtId="0" fontId="40" fillId="5" borderId="17" xfId="1" applyFont="1" applyFill="1" applyBorder="1" applyAlignment="1">
      <alignment horizontal="center" vertical="center" wrapText="1"/>
    </xf>
    <xf numFmtId="165" fontId="30" fillId="4" borderId="7" xfId="1" applyNumberFormat="1" applyFont="1" applyFill="1" applyBorder="1" applyAlignment="1">
      <alignment horizontal="center" vertical="center" wrapText="1"/>
    </xf>
    <xf numFmtId="0" fontId="11" fillId="2" borderId="7" xfId="1" applyFont="1" applyFill="1" applyBorder="1" applyAlignment="1">
      <alignment horizontal="left" vertical="top" wrapText="1"/>
    </xf>
    <xf numFmtId="0" fontId="66"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165" fontId="66" fillId="5" borderId="7" xfId="1" applyNumberFormat="1" applyFont="1" applyFill="1" applyBorder="1" applyAlignment="1">
      <alignment horizontal="center" vertical="center" wrapText="1"/>
    </xf>
    <xf numFmtId="4" fontId="66" fillId="0" borderId="7" xfId="1" applyNumberFormat="1" applyFont="1" applyFill="1" applyBorder="1" applyAlignment="1">
      <alignment horizontal="center" vertical="center" wrapText="1"/>
    </xf>
    <xf numFmtId="4" fontId="66" fillId="5" borderId="7" xfId="1" applyNumberFormat="1" applyFont="1" applyFill="1" applyBorder="1" applyAlignment="1">
      <alignment horizontal="center" vertical="center" wrapText="1"/>
    </xf>
    <xf numFmtId="0" fontId="68" fillId="0" borderId="7" xfId="1" applyFont="1" applyFill="1" applyBorder="1" applyAlignment="1">
      <alignment vertical="top" wrapText="1"/>
    </xf>
    <xf numFmtId="0" fontId="52" fillId="2" borderId="16" xfId="1" applyFont="1" applyFill="1" applyBorder="1" applyAlignment="1">
      <alignment vertical="top" wrapText="1"/>
    </xf>
    <xf numFmtId="165" fontId="78" fillId="5" borderId="7" xfId="1" applyNumberFormat="1" applyFont="1" applyFill="1" applyBorder="1" applyAlignment="1">
      <alignment horizontal="center" vertical="center" wrapText="1"/>
    </xf>
    <xf numFmtId="4" fontId="67" fillId="0" borderId="10" xfId="1" applyNumberFormat="1" applyFont="1" applyFill="1" applyBorder="1" applyAlignment="1">
      <alignment horizontal="center" vertical="top" wrapText="1"/>
    </xf>
    <xf numFmtId="4" fontId="67" fillId="5" borderId="10" xfId="1" applyNumberFormat="1" applyFont="1" applyFill="1" applyBorder="1" applyAlignment="1">
      <alignment horizontal="center" vertical="top" wrapText="1"/>
    </xf>
    <xf numFmtId="4" fontId="67" fillId="0" borderId="7" xfId="1" applyNumberFormat="1" applyFont="1" applyFill="1" applyBorder="1" applyAlignment="1">
      <alignment horizontal="center" vertical="top" wrapText="1"/>
    </xf>
    <xf numFmtId="4" fontId="67" fillId="5" borderId="7" xfId="1" applyNumberFormat="1" applyFont="1" applyFill="1" applyBorder="1" applyAlignment="1">
      <alignment horizontal="center" vertical="top" wrapText="1"/>
    </xf>
    <xf numFmtId="0" fontId="67" fillId="5" borderId="7" xfId="1" applyFont="1" applyFill="1" applyBorder="1" applyAlignment="1">
      <alignment horizontal="center" vertical="top" wrapText="1"/>
    </xf>
    <xf numFmtId="165" fontId="78" fillId="0" borderId="7" xfId="1" applyNumberFormat="1" applyFont="1" applyFill="1" applyBorder="1" applyAlignment="1">
      <alignment horizontal="center" vertical="center" wrapText="1"/>
    </xf>
    <xf numFmtId="164" fontId="79" fillId="0" borderId="7" xfId="1" applyNumberFormat="1" applyFont="1" applyFill="1" applyBorder="1" applyAlignment="1">
      <alignment horizontal="center" vertical="center" wrapText="1"/>
    </xf>
    <xf numFmtId="164" fontId="79" fillId="5" borderId="7" xfId="1" applyNumberFormat="1" applyFont="1" applyFill="1" applyBorder="1" applyAlignment="1">
      <alignment horizontal="center" vertical="center" wrapText="1"/>
    </xf>
    <xf numFmtId="165" fontId="5" fillId="5" borderId="7" xfId="1" applyNumberFormat="1" applyFont="1" applyFill="1" applyBorder="1" applyAlignment="1">
      <alignment horizontal="center" vertical="top" wrapText="1"/>
    </xf>
    <xf numFmtId="4" fontId="52" fillId="5" borderId="7" xfId="1" applyNumberFormat="1" applyFont="1" applyFill="1" applyBorder="1" applyAlignment="1">
      <alignment horizontal="center" vertical="top" wrapText="1"/>
    </xf>
    <xf numFmtId="165" fontId="52" fillId="5" borderId="7" xfId="1" applyNumberFormat="1" applyFont="1" applyFill="1" applyBorder="1" applyAlignment="1">
      <alignment horizontal="center" vertical="top" wrapText="1"/>
    </xf>
    <xf numFmtId="0" fontId="3" fillId="0" borderId="0" xfId="1" applyFont="1" applyFill="1" applyBorder="1" applyAlignment="1">
      <alignment horizontal="left"/>
    </xf>
    <xf numFmtId="0" fontId="3" fillId="0" borderId="0" xfId="1" applyFont="1" applyFill="1" applyBorder="1"/>
    <xf numFmtId="2" fontId="3" fillId="0" borderId="0" xfId="1" applyNumberFormat="1" applyFont="1" applyFill="1" applyBorder="1" applyAlignment="1">
      <alignment horizontal="center" vertical="center"/>
    </xf>
    <xf numFmtId="0" fontId="3" fillId="0" borderId="0" xfId="1" applyFont="1" applyFill="1" applyBorder="1" applyAlignment="1">
      <alignment horizontal="center" vertical="center"/>
    </xf>
    <xf numFmtId="165" fontId="3" fillId="0" borderId="0" xfId="1" applyNumberFormat="1" applyFont="1" applyFill="1" applyBorder="1"/>
    <xf numFmtId="165" fontId="3" fillId="5" borderId="0" xfId="1" applyNumberFormat="1" applyFont="1" applyFill="1" applyBorder="1"/>
    <xf numFmtId="165" fontId="80" fillId="0" borderId="0" xfId="1" applyNumberFormat="1" applyFont="1" applyAlignment="1">
      <alignment horizontal="center" vertical="center"/>
    </xf>
    <xf numFmtId="0" fontId="80" fillId="0" borderId="0" xfId="1" applyFont="1" applyBorder="1" applyAlignment="1">
      <alignment horizontal="left"/>
    </xf>
    <xf numFmtId="0" fontId="80" fillId="0" borderId="0" xfId="1" applyFont="1" applyBorder="1"/>
    <xf numFmtId="0" fontId="80" fillId="0" borderId="0" xfId="1" applyFont="1" applyBorder="1" applyAlignment="1">
      <alignment horizontal="center" vertical="center"/>
    </xf>
    <xf numFmtId="0" fontId="3" fillId="0" borderId="0" xfId="1" applyFont="1" applyBorder="1" applyAlignment="1">
      <alignment horizontal="center" vertical="center"/>
    </xf>
    <xf numFmtId="4" fontId="3" fillId="0" borderId="0" xfId="1" applyNumberFormat="1" applyFont="1" applyBorder="1"/>
    <xf numFmtId="4" fontId="3" fillId="5" borderId="0" xfId="1" applyNumberFormat="1" applyFont="1" applyFill="1" applyBorder="1"/>
    <xf numFmtId="0" fontId="80" fillId="0" borderId="0" xfId="1" applyFont="1" applyAlignment="1">
      <alignment horizontal="left"/>
    </xf>
    <xf numFmtId="0" fontId="80" fillId="0" borderId="0" xfId="1" applyFont="1"/>
    <xf numFmtId="0" fontId="80" fillId="0" borderId="0" xfId="1" applyFont="1" applyAlignment="1">
      <alignment horizontal="center" vertical="center"/>
    </xf>
    <xf numFmtId="0" fontId="80" fillId="0" borderId="0" xfId="1" applyFont="1" applyAlignment="1">
      <alignment vertical="center"/>
    </xf>
    <xf numFmtId="4" fontId="81" fillId="0" borderId="0" xfId="1" applyNumberFormat="1" applyFont="1"/>
    <xf numFmtId="4" fontId="81" fillId="5" borderId="0" xfId="1" applyNumberFormat="1" applyFont="1" applyFill="1"/>
    <xf numFmtId="4" fontId="81" fillId="0" borderId="0" xfId="1" applyNumberFormat="1" applyFont="1" applyAlignment="1">
      <alignment horizontal="center"/>
    </xf>
    <xf numFmtId="165" fontId="5" fillId="5" borderId="7" xfId="1" applyNumberFormat="1" applyFont="1" applyFill="1" applyBorder="1" applyAlignment="1">
      <alignment horizontal="center" vertical="center" wrapText="1"/>
    </xf>
    <xf numFmtId="4" fontId="5" fillId="5" borderId="7" xfId="1" applyNumberFormat="1" applyFont="1" applyFill="1" applyBorder="1" applyAlignment="1">
      <alignment horizontal="center" vertical="top" wrapText="1"/>
    </xf>
    <xf numFmtId="0" fontId="3" fillId="0" borderId="0" xfId="1" applyFont="1" applyFill="1" applyBorder="1" applyAlignment="1">
      <alignment horizontal="left" wrapText="1"/>
    </xf>
    <xf numFmtId="164" fontId="11" fillId="0" borderId="10" xfId="1" applyNumberFormat="1" applyFont="1" applyFill="1" applyBorder="1" applyAlignment="1">
      <alignment horizontal="center" vertical="center"/>
    </xf>
    <xf numFmtId="164" fontId="11" fillId="0" borderId="17"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164" fontId="11" fillId="5"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0" fillId="0" borderId="0" xfId="1" applyNumberFormat="1" applyFont="1" applyBorder="1" applyAlignment="1">
      <alignment horizontal="left" wrapText="1"/>
    </xf>
    <xf numFmtId="49" fontId="36" fillId="0" borderId="0" xfId="0" applyNumberFormat="1" applyFont="1" applyAlignment="1">
      <alignment horizontal="left" vertical="top" wrapText="1"/>
    </xf>
    <xf numFmtId="0" fontId="11" fillId="0" borderId="10" xfId="1" applyNumberFormat="1" applyFont="1" applyFill="1" applyBorder="1" applyAlignment="1">
      <alignment horizontal="left" vertical="top" wrapText="1"/>
    </xf>
    <xf numFmtId="0" fontId="11" fillId="0" borderId="17" xfId="1" applyNumberFormat="1" applyFont="1" applyFill="1" applyBorder="1" applyAlignment="1">
      <alignment horizontal="left" vertical="top" wrapText="1"/>
    </xf>
    <xf numFmtId="0" fontId="11" fillId="0" borderId="10" xfId="1" applyFont="1" applyFill="1" applyBorder="1" applyAlignment="1">
      <alignment horizontal="center" vertical="top" wrapText="1"/>
    </xf>
    <xf numFmtId="0" fontId="11" fillId="0" borderId="17" xfId="1" applyFont="1" applyFill="1" applyBorder="1" applyAlignment="1">
      <alignment horizontal="center" vertical="top" wrapText="1"/>
    </xf>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xf numFmtId="0" fontId="30" fillId="0" borderId="10" xfId="0" applyFont="1" applyFill="1" applyBorder="1" applyAlignment="1">
      <alignment horizontal="center" vertical="top" wrapText="1"/>
    </xf>
    <xf numFmtId="0" fontId="30" fillId="0" borderId="17" xfId="0"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3" xfId="0"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64"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73" fillId="0" borderId="10" xfId="1" applyFont="1" applyFill="1" applyBorder="1" applyAlignment="1">
      <alignment horizontal="left" vertical="top" wrapText="1"/>
    </xf>
    <xf numFmtId="0" fontId="73" fillId="0" borderId="17" xfId="1" applyFont="1" applyFill="1" applyBorder="1" applyAlignment="1">
      <alignment horizontal="left" vertical="top" wrapText="1"/>
    </xf>
    <xf numFmtId="164" fontId="11" fillId="5" borderId="7" xfId="1" applyNumberFormat="1" applyFont="1" applyFill="1" applyBorder="1" applyAlignment="1">
      <alignment horizontal="center" vertical="center"/>
    </xf>
    <xf numFmtId="0" fontId="32" fillId="0" borderId="7" xfId="0" applyFont="1" applyFill="1" applyBorder="1" applyAlignment="1">
      <alignment horizontal="center" vertical="top" wrapText="1"/>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31" fillId="0" borderId="7" xfId="0" applyFont="1" applyFill="1" applyBorder="1" applyAlignment="1">
      <alignment horizontal="center" vertical="top" wrapText="1"/>
    </xf>
    <xf numFmtId="0" fontId="73" fillId="0" borderId="7" xfId="1" applyFont="1" applyFill="1" applyBorder="1" applyAlignment="1">
      <alignment horizontal="center" vertical="top" wrapText="1"/>
    </xf>
    <xf numFmtId="0" fontId="74"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11" fillId="0" borderId="18" xfId="1" applyFont="1" applyFill="1" applyBorder="1" applyAlignment="1">
      <alignment horizontal="center" vertical="top" wrapText="1"/>
    </xf>
    <xf numFmtId="0" fontId="74" fillId="0" borderId="10" xfId="1" applyFont="1" applyFill="1" applyBorder="1" applyAlignment="1">
      <alignment horizontal="left" vertical="top" wrapText="1"/>
    </xf>
    <xf numFmtId="0" fontId="74" fillId="0" borderId="18" xfId="1" applyFont="1" applyFill="1" applyBorder="1" applyAlignment="1">
      <alignment horizontal="left" vertical="top" wrapText="1"/>
    </xf>
    <xf numFmtId="0" fontId="30" fillId="0" borderId="18" xfId="0" applyFont="1" applyFill="1" applyBorder="1" applyAlignment="1">
      <alignment horizontal="center" vertical="top" wrapText="1"/>
    </xf>
    <xf numFmtId="0" fontId="29" fillId="0" borderId="7" xfId="0" applyFont="1" applyFill="1" applyBorder="1" applyAlignment="1">
      <alignment horizontal="center"/>
    </xf>
    <xf numFmtId="0" fontId="29" fillId="5" borderId="7" xfId="0" applyFont="1" applyFill="1" applyBorder="1" applyAlignment="1">
      <alignment horizontal="center"/>
    </xf>
    <xf numFmtId="164" fontId="11" fillId="0" borderId="18" xfId="1" applyNumberFormat="1" applyFont="1" applyFill="1" applyBorder="1" applyAlignment="1">
      <alignment horizontal="center" vertical="center"/>
    </xf>
    <xf numFmtId="164" fontId="11" fillId="5" borderId="18" xfId="1" applyNumberFormat="1" applyFont="1" applyFill="1" applyBorder="1" applyAlignment="1">
      <alignment horizontal="center" vertical="center"/>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13" fillId="0" borderId="1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7" xfId="0" applyBorder="1" applyAlignment="1">
      <alignment horizontal="center" vertical="top" wrapText="1"/>
    </xf>
    <xf numFmtId="0" fontId="52" fillId="0" borderId="44" xfId="1" applyFont="1" applyFill="1" applyBorder="1" applyAlignment="1">
      <alignment horizontal="left" vertical="top" wrapText="1"/>
    </xf>
    <xf numFmtId="0" fontId="52" fillId="0" borderId="0" xfId="1" applyFont="1" applyFill="1" applyBorder="1" applyAlignment="1">
      <alignment horizontal="left" vertical="top" wrapText="1"/>
    </xf>
    <xf numFmtId="0" fontId="52"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66" fillId="0" borderId="7" xfId="1" applyFont="1" applyFill="1" applyBorder="1" applyAlignment="1">
      <alignment horizontal="center" vertical="top" wrapText="1"/>
    </xf>
    <xf numFmtId="0" fontId="2" fillId="0" borderId="7" xfId="1" applyFill="1" applyBorder="1" applyAlignment="1">
      <alignment horizontal="center"/>
    </xf>
    <xf numFmtId="0" fontId="13" fillId="0" borderId="7" xfId="1" applyFont="1" applyFill="1" applyBorder="1" applyAlignment="1">
      <alignment horizontal="center" vertical="center" wrapText="1"/>
    </xf>
    <xf numFmtId="0" fontId="11" fillId="2" borderId="7" xfId="1" applyFont="1" applyFill="1" applyBorder="1" applyAlignment="1">
      <alignment horizontal="left" vertical="top"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164" fontId="11" fillId="4" borderId="10" xfId="1" applyNumberFormat="1" applyFont="1" applyFill="1" applyBorder="1" applyAlignment="1">
      <alignment horizontal="center" vertical="top" wrapText="1"/>
    </xf>
    <xf numFmtId="164" fontId="11" fillId="4" borderId="17" xfId="1" applyNumberFormat="1" applyFont="1" applyFill="1" applyBorder="1" applyAlignment="1">
      <alignment horizontal="center" vertical="top" wrapText="1"/>
    </xf>
    <xf numFmtId="0" fontId="11" fillId="5" borderId="10" xfId="1" applyFont="1" applyFill="1" applyBorder="1" applyAlignment="1">
      <alignment horizontal="center" vertical="top" wrapText="1"/>
    </xf>
    <xf numFmtId="0" fontId="11" fillId="5" borderId="17" xfId="1" applyFont="1" applyFill="1" applyBorder="1" applyAlignment="1">
      <alignment horizontal="center" vertical="top" wrapText="1"/>
    </xf>
    <xf numFmtId="0" fontId="11" fillId="5" borderId="7" xfId="1" applyFont="1" applyFill="1" applyBorder="1" applyAlignment="1">
      <alignment horizontal="center" vertical="top" wrapText="1"/>
    </xf>
    <xf numFmtId="0" fontId="11" fillId="0" borderId="7" xfId="1" applyFont="1" applyBorder="1" applyAlignment="1">
      <alignment horizontal="left"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6"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4" borderId="18"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11" fillId="0" borderId="18" xfId="1" applyFont="1" applyBorder="1" applyAlignment="1">
      <alignment horizontal="left" vertical="top" wrapText="1"/>
    </xf>
    <xf numFmtId="165" fontId="11" fillId="5" borderId="10" xfId="1" applyNumberFormat="1" applyFont="1" applyFill="1" applyBorder="1" applyAlignment="1">
      <alignment horizontal="center" vertical="top" wrapText="1"/>
    </xf>
    <xf numFmtId="165" fontId="11" fillId="5" borderId="17" xfId="1" applyNumberFormat="1" applyFont="1" applyFill="1" applyBorder="1" applyAlignment="1">
      <alignment horizontal="center" vertical="top" wrapText="1"/>
    </xf>
    <xf numFmtId="0" fontId="13" fillId="0" borderId="30"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11" fillId="0" borderId="7" xfId="1" applyFont="1" applyBorder="1" applyAlignment="1">
      <alignment horizontal="center" vertical="top" wrapText="1"/>
    </xf>
    <xf numFmtId="0" fontId="11" fillId="0" borderId="10" xfId="1" applyFont="1" applyFill="1" applyBorder="1" applyAlignment="1">
      <alignment horizontal="left" vertical="top" wrapText="1"/>
    </xf>
    <xf numFmtId="0" fontId="11" fillId="0" borderId="34" xfId="1" applyFont="1" applyBorder="1" applyAlignment="1">
      <alignment horizontal="center" vertical="top" wrapText="1"/>
    </xf>
    <xf numFmtId="0" fontId="11" fillId="0" borderId="35" xfId="1" applyFont="1" applyBorder="1" applyAlignment="1">
      <alignment horizontal="center"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7" xfId="1" applyFont="1" applyBorder="1" applyAlignment="1">
      <alignment horizontal="center" vertical="center" wrapText="1"/>
    </xf>
    <xf numFmtId="0" fontId="11" fillId="0" borderId="17" xfId="1" applyFont="1" applyBorder="1" applyAlignment="1">
      <alignment horizontal="center" vertical="top" wrapText="1"/>
    </xf>
    <xf numFmtId="0" fontId="11" fillId="2" borderId="10"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52" fillId="0" borderId="7" xfId="1" applyFont="1" applyBorder="1" applyAlignment="1">
      <alignment horizontal="left" vertical="top"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6" xfId="1" applyFont="1" applyFill="1" applyBorder="1" applyAlignment="1">
      <alignment horizontal="center" vertical="center" wrapText="1"/>
    </xf>
    <xf numFmtId="0" fontId="13" fillId="0" borderId="7" xfId="1" applyFont="1" applyBorder="1" applyAlignment="1">
      <alignment horizontal="center" vertical="center" wrapText="1"/>
    </xf>
    <xf numFmtId="0" fontId="30" fillId="0" borderId="10" xfId="1" applyFont="1" applyBorder="1" applyAlignment="1">
      <alignment horizontal="left" vertical="top" wrapText="1"/>
    </xf>
    <xf numFmtId="0" fontId="30" fillId="0" borderId="18" xfId="1" applyFont="1" applyBorder="1" applyAlignment="1">
      <alignment horizontal="left" vertical="top" wrapText="1"/>
    </xf>
    <xf numFmtId="0" fontId="30" fillId="0" borderId="17" xfId="1" applyFont="1" applyBorder="1" applyAlignment="1">
      <alignment horizontal="left" vertical="top" wrapText="1"/>
    </xf>
    <xf numFmtId="0" fontId="11" fillId="2" borderId="18" xfId="1" applyFont="1" applyFill="1" applyBorder="1" applyAlignment="1">
      <alignment horizontal="center"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49" fontId="11" fillId="5" borderId="10" xfId="1" applyNumberFormat="1" applyFont="1" applyFill="1" applyBorder="1" applyAlignment="1">
      <alignment horizontal="center" vertical="top" wrapText="1"/>
    </xf>
    <xf numFmtId="49" fontId="11" fillId="5" borderId="18" xfId="1" applyNumberFormat="1" applyFont="1" applyFill="1" applyBorder="1" applyAlignment="1">
      <alignment horizontal="center" vertical="top" wrapText="1"/>
    </xf>
    <xf numFmtId="49" fontId="11" fillId="5" borderId="17" xfId="1" applyNumberFormat="1" applyFont="1" applyFill="1" applyBorder="1" applyAlignment="1">
      <alignment horizontal="center" vertical="top" wrapText="1"/>
    </xf>
    <xf numFmtId="0" fontId="11" fillId="4" borderId="10" xfId="1" applyFont="1" applyFill="1" applyBorder="1" applyAlignment="1">
      <alignment horizontal="center" vertical="top" wrapText="1"/>
    </xf>
    <xf numFmtId="0" fontId="11" fillId="4" borderId="18" xfId="1" applyFont="1" applyFill="1" applyBorder="1" applyAlignment="1">
      <alignment horizontal="center" vertical="top" wrapText="1"/>
    </xf>
    <xf numFmtId="0" fontId="11" fillId="4" borderId="17" xfId="1" applyFont="1" applyFill="1" applyBorder="1" applyAlignment="1">
      <alignment horizontal="center" vertical="top" wrapText="1"/>
    </xf>
    <xf numFmtId="0" fontId="22" fillId="4" borderId="10" xfId="1" applyFont="1" applyFill="1" applyBorder="1" applyAlignment="1">
      <alignment horizontal="center" vertical="top" wrapText="1"/>
    </xf>
    <xf numFmtId="0" fontId="22" fillId="4" borderId="18" xfId="1" applyFont="1" applyFill="1" applyBorder="1" applyAlignment="1">
      <alignment horizontal="center" vertical="top" wrapText="1"/>
    </xf>
    <xf numFmtId="0" fontId="22" fillId="4" borderId="17" xfId="1" applyFont="1" applyFill="1" applyBorder="1" applyAlignment="1">
      <alignment horizontal="center"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 fillId="4" borderId="41" xfId="1" applyFont="1" applyFill="1" applyBorder="1" applyAlignment="1">
      <alignment horizontal="center" vertical="center"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0" xfId="1" applyFont="1" applyFill="1" applyBorder="1" applyAlignment="1">
      <alignment horizontal="left"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71" fillId="0" borderId="17" xfId="0"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0" fontId="13" fillId="0" borderId="24"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30" fillId="0" borderId="7"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3"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4" borderId="2" xfId="1" applyFont="1" applyFill="1" applyBorder="1" applyAlignment="1">
      <alignment horizontal="center" vertical="center" wrapText="1"/>
    </xf>
    <xf numFmtId="0" fontId="30" fillId="4"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5" borderId="10" xfId="1" applyFont="1" applyFill="1" applyBorder="1" applyAlignment="1">
      <alignment horizontal="left" vertical="top" wrapText="1"/>
    </xf>
    <xf numFmtId="0" fontId="30" fillId="5" borderId="17" xfId="1" applyFont="1" applyFill="1" applyBorder="1" applyAlignment="1">
      <alignment horizontal="left" vertical="top" wrapText="1"/>
    </xf>
    <xf numFmtId="0" fontId="30" fillId="4" borderId="8" xfId="1" applyFont="1" applyFill="1" applyBorder="1" applyAlignment="1">
      <alignment horizontal="left" vertical="top" wrapText="1"/>
    </xf>
    <xf numFmtId="0" fontId="30" fillId="4" borderId="31" xfId="1" applyFont="1" applyFill="1" applyBorder="1" applyAlignment="1">
      <alignment horizontal="left" vertical="top" wrapText="1"/>
    </xf>
    <xf numFmtId="0" fontId="30" fillId="4" borderId="2" xfId="1" applyFont="1" applyFill="1" applyBorder="1" applyAlignment="1">
      <alignment horizontal="center" vertical="top" wrapText="1"/>
    </xf>
    <xf numFmtId="0" fontId="30" fillId="4" borderId="3" xfId="1" applyFont="1" applyFill="1" applyBorder="1" applyAlignment="1">
      <alignment horizontal="center" vertical="top" wrapText="1"/>
    </xf>
    <xf numFmtId="0" fontId="39" fillId="4" borderId="2" xfId="1" applyFont="1" applyFill="1" applyBorder="1" applyAlignment="1">
      <alignment horizontal="left" vertical="top" wrapText="1"/>
    </xf>
    <xf numFmtId="0" fontId="39" fillId="4" borderId="3" xfId="1" applyFont="1" applyFill="1" applyBorder="1" applyAlignment="1">
      <alignment horizontal="left" vertical="top" wrapText="1"/>
    </xf>
    <xf numFmtId="0" fontId="30" fillId="0" borderId="10" xfId="1" applyFont="1" applyFill="1" applyBorder="1" applyAlignment="1">
      <alignment horizontal="left" vertical="top" wrapText="1"/>
    </xf>
    <xf numFmtId="0" fontId="30" fillId="0" borderId="18" xfId="1" applyFont="1" applyFill="1" applyBorder="1" applyAlignment="1">
      <alignment horizontal="left" vertical="top" wrapText="1"/>
    </xf>
    <xf numFmtId="0" fontId="39" fillId="2" borderId="37" xfId="1" applyFont="1" applyFill="1" applyBorder="1" applyAlignment="1">
      <alignment horizontal="left" vertical="top" wrapText="1"/>
    </xf>
    <xf numFmtId="0" fontId="39" fillId="2" borderId="3" xfId="1" applyFont="1" applyFill="1" applyBorder="1" applyAlignment="1">
      <alignment horizontal="left" vertical="top" wrapText="1"/>
    </xf>
    <xf numFmtId="0" fontId="39" fillId="2" borderId="41" xfId="1" applyFont="1" applyFill="1" applyBorder="1" applyAlignment="1">
      <alignment horizontal="left" vertical="top" wrapText="1"/>
    </xf>
    <xf numFmtId="0" fontId="5" fillId="0" borderId="17" xfId="1" applyFont="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0" fillId="2" borderId="26" xfId="1" applyFont="1" applyFill="1" applyBorder="1" applyAlignment="1">
      <alignment horizontal="center" vertical="top"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11" fillId="5" borderId="34" xfId="1" applyFont="1" applyFill="1" applyBorder="1" applyAlignment="1">
      <alignment horizontal="center" vertical="top" wrapText="1"/>
    </xf>
    <xf numFmtId="0" fontId="11" fillId="5" borderId="19" xfId="1" applyFont="1" applyFill="1" applyBorder="1" applyAlignment="1">
      <alignment horizontal="center" vertical="top" wrapText="1"/>
    </xf>
    <xf numFmtId="0" fontId="11" fillId="5" borderId="18" xfId="1" applyFont="1" applyFill="1" applyBorder="1" applyAlignment="1">
      <alignment horizontal="center" vertical="top" wrapText="1"/>
    </xf>
    <xf numFmtId="0" fontId="11" fillId="5" borderId="10" xfId="1" applyFont="1" applyFill="1" applyBorder="1" applyAlignment="1">
      <alignment horizontal="left" vertical="top" wrapText="1"/>
    </xf>
    <xf numFmtId="0" fontId="11" fillId="5" borderId="18" xfId="1" applyFont="1" applyFill="1" applyBorder="1" applyAlignment="1">
      <alignment horizontal="left" vertical="top" wrapText="1"/>
    </xf>
    <xf numFmtId="0" fontId="11" fillId="5" borderId="17" xfId="1" applyFont="1" applyFill="1" applyBorder="1" applyAlignment="1">
      <alignment horizontal="left" vertical="top" wrapText="1"/>
    </xf>
    <xf numFmtId="0" fontId="11" fillId="5" borderId="7" xfId="1" applyFont="1" applyFill="1" applyBorder="1" applyAlignment="1">
      <alignment horizontal="left" vertical="top" wrapText="1"/>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11" fillId="5" borderId="10" xfId="1" applyFont="1" applyFill="1" applyBorder="1" applyAlignment="1">
      <alignment horizontal="center" vertical="center"/>
    </xf>
    <xf numFmtId="0" fontId="11" fillId="5" borderId="17" xfId="1" applyFont="1" applyFill="1" applyBorder="1" applyAlignment="1">
      <alignment horizontal="center" vertical="center"/>
    </xf>
    <xf numFmtId="0" fontId="11" fillId="0" borderId="14" xfId="1" applyFont="1" applyBorder="1" applyAlignment="1">
      <alignment horizontal="center" vertical="center" wrapText="1"/>
    </xf>
    <xf numFmtId="0" fontId="11" fillId="0" borderId="15" xfId="1" applyFont="1" applyBorder="1" applyAlignment="1">
      <alignment horizontal="center" vertical="center" wrapText="1"/>
    </xf>
    <xf numFmtId="0" fontId="0" fillId="0" borderId="16" xfId="0" applyBorder="1" applyAlignment="1">
      <alignment horizontal="center" vertical="center" wrapText="1"/>
    </xf>
    <xf numFmtId="0" fontId="11" fillId="5" borderId="10" xfId="1" applyFont="1" applyFill="1" applyBorder="1" applyAlignment="1">
      <alignment horizontal="center" vertical="center" wrapText="1"/>
    </xf>
    <xf numFmtId="0" fontId="0" fillId="0" borderId="17" xfId="0" applyBorder="1" applyAlignment="1">
      <alignment horizontal="center" vertical="center" wrapText="1"/>
    </xf>
    <xf numFmtId="165" fontId="30" fillId="4" borderId="10" xfId="1" applyNumberFormat="1" applyFont="1" applyFill="1" applyBorder="1" applyAlignment="1">
      <alignment horizontal="center" vertical="center" wrapText="1"/>
    </xf>
    <xf numFmtId="0" fontId="77" fillId="5" borderId="17" xfId="0" applyFont="1" applyFill="1" applyBorder="1" applyAlignment="1">
      <alignment horizontal="center" vertical="center" wrapText="1"/>
    </xf>
    <xf numFmtId="0" fontId="11" fillId="0" borderId="7" xfId="1" applyFont="1" applyBorder="1" applyAlignment="1">
      <alignment horizontal="center" vertical="center"/>
    </xf>
    <xf numFmtId="0" fontId="11" fillId="5" borderId="7" xfId="1" applyFont="1" applyFill="1" applyBorder="1" applyAlignment="1">
      <alignment horizontal="center" vertical="center"/>
    </xf>
    <xf numFmtId="0" fontId="13" fillId="0" borderId="27" xfId="1" applyFont="1" applyBorder="1" applyAlignment="1">
      <alignment horizontal="center" vertical="center" wrapText="1"/>
    </xf>
    <xf numFmtId="0" fontId="13" fillId="0" borderId="28" xfId="1" applyFont="1" applyBorder="1" applyAlignment="1">
      <alignment horizontal="center" vertical="center" wrapText="1"/>
    </xf>
    <xf numFmtId="0" fontId="13" fillId="0" borderId="29" xfId="1" applyFont="1" applyBorder="1" applyAlignment="1">
      <alignment horizontal="center" vertical="center"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5" fontId="30" fillId="4" borderId="17" xfId="1" applyNumberFormat="1" applyFont="1" applyFill="1" applyBorder="1" applyAlignment="1">
      <alignment horizontal="center" vertical="center" wrapText="1"/>
    </xf>
    <xf numFmtId="0" fontId="29" fillId="5" borderId="10" xfId="0" applyFont="1" applyFill="1" applyBorder="1" applyAlignment="1">
      <alignment horizontal="center"/>
    </xf>
    <xf numFmtId="0" fontId="29" fillId="5" borderId="17" xfId="0" applyFont="1" applyFill="1" applyBorder="1" applyAlignment="1">
      <alignment horizontal="center"/>
    </xf>
    <xf numFmtId="165" fontId="30" fillId="4" borderId="41" xfId="1" applyNumberFormat="1" applyFont="1" applyFill="1" applyBorder="1" applyAlignment="1">
      <alignment horizontal="center" vertical="center" wrapText="1"/>
    </xf>
    <xf numFmtId="0" fontId="13" fillId="0" borderId="17" xfId="1" applyFont="1" applyBorder="1" applyAlignment="1">
      <alignment horizontal="center" vertical="center" wrapText="1"/>
    </xf>
    <xf numFmtId="0" fontId="11" fillId="2" borderId="7" xfId="1" applyFont="1" applyFill="1" applyBorder="1" applyAlignment="1">
      <alignment horizontal="center" vertical="center" wrapText="1"/>
    </xf>
    <xf numFmtId="0" fontId="13" fillId="0" borderId="10" xfId="1" applyFont="1" applyBorder="1" applyAlignment="1">
      <alignment horizontal="center" vertical="center" wrapText="1"/>
    </xf>
    <xf numFmtId="165" fontId="11" fillId="5" borderId="10" xfId="1" applyNumberFormat="1" applyFont="1" applyFill="1" applyBorder="1" applyAlignment="1">
      <alignment horizontal="center" vertical="center" wrapText="1"/>
    </xf>
    <xf numFmtId="0" fontId="29" fillId="5" borderId="10" xfId="0" applyFont="1" applyFill="1" applyBorder="1" applyAlignment="1">
      <alignment horizontal="center" wrapText="1"/>
    </xf>
    <xf numFmtId="0" fontId="0" fillId="0" borderId="17" xfId="0" applyBorder="1" applyAlignment="1">
      <alignment horizontal="center" wrapText="1"/>
    </xf>
    <xf numFmtId="0" fontId="13" fillId="0" borderId="0" xfId="1" applyFont="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0" fillId="0" borderId="41" xfId="0" applyBorder="1" applyAlignment="1">
      <alignment horizontal="center" vertical="center" wrapText="1"/>
    </xf>
    <xf numFmtId="0" fontId="13" fillId="5" borderId="14" xfId="1" applyFont="1" applyFill="1" applyBorder="1" applyAlignment="1">
      <alignment horizontal="center" vertical="center" wrapText="1"/>
    </xf>
    <xf numFmtId="0" fontId="13" fillId="5" borderId="15" xfId="1" applyFont="1" applyFill="1" applyBorder="1" applyAlignment="1">
      <alignment horizontal="center" vertical="center" wrapText="1"/>
    </xf>
    <xf numFmtId="0" fontId="13" fillId="5" borderId="16" xfId="1" applyFont="1" applyFill="1" applyBorder="1" applyAlignment="1">
      <alignment horizontal="center" vertical="center" wrapText="1"/>
    </xf>
    <xf numFmtId="0" fontId="5" fillId="5" borderId="10" xfId="1" applyFont="1" applyFill="1" applyBorder="1" applyAlignment="1">
      <alignment horizontal="center" vertical="top" wrapText="1"/>
    </xf>
    <xf numFmtId="0" fontId="5" fillId="5" borderId="19" xfId="1" applyFont="1" applyFill="1" applyBorder="1" applyAlignment="1">
      <alignment horizontal="center" vertical="top" wrapText="1"/>
    </xf>
    <xf numFmtId="0" fontId="5" fillId="5" borderId="17" xfId="1" applyFont="1" applyFill="1" applyBorder="1" applyAlignment="1">
      <alignment horizontal="center" vertical="top" wrapText="1"/>
    </xf>
    <xf numFmtId="0" fontId="52" fillId="5" borderId="10" xfId="1" applyFont="1" applyFill="1" applyBorder="1" applyAlignment="1">
      <alignment horizontal="left" vertical="top" wrapText="1"/>
    </xf>
    <xf numFmtId="0" fontId="52" fillId="5" borderId="18" xfId="1" applyFont="1" applyFill="1" applyBorder="1" applyAlignment="1">
      <alignment horizontal="left" vertical="top" wrapText="1"/>
    </xf>
    <xf numFmtId="0" fontId="30" fillId="5" borderId="22" xfId="1" applyFont="1" applyFill="1" applyBorder="1" applyAlignment="1">
      <alignment horizontal="center" vertical="top" wrapText="1"/>
    </xf>
    <xf numFmtId="0" fontId="30" fillId="5" borderId="20" xfId="1" applyFont="1" applyFill="1" applyBorder="1" applyAlignment="1">
      <alignment horizontal="center" vertical="top" wrapText="1"/>
    </xf>
    <xf numFmtId="0" fontId="30" fillId="5" borderId="33" xfId="1" applyFont="1" applyFill="1" applyBorder="1" applyAlignment="1">
      <alignment horizontal="center" vertical="top" wrapText="1"/>
    </xf>
    <xf numFmtId="0" fontId="5" fillId="5" borderId="10" xfId="1" applyFont="1" applyFill="1" applyBorder="1" applyAlignment="1">
      <alignment horizontal="left" vertical="top" wrapText="1"/>
    </xf>
    <xf numFmtId="0" fontId="5" fillId="5" borderId="18" xfId="1" applyFont="1" applyFill="1" applyBorder="1" applyAlignment="1">
      <alignment horizontal="left" vertical="top" wrapText="1"/>
    </xf>
    <xf numFmtId="0" fontId="5" fillId="5" borderId="17" xfId="1" applyFont="1" applyFill="1" applyBorder="1" applyAlignment="1">
      <alignment horizontal="left" vertical="top" wrapText="1"/>
    </xf>
    <xf numFmtId="165" fontId="5" fillId="5" borderId="10" xfId="1" applyNumberFormat="1" applyFont="1" applyFill="1" applyBorder="1" applyAlignment="1">
      <alignment horizontal="center" vertical="center" wrapText="1"/>
    </xf>
    <xf numFmtId="165" fontId="5" fillId="5" borderId="18" xfId="1" applyNumberFormat="1" applyFont="1" applyFill="1" applyBorder="1" applyAlignment="1">
      <alignment horizontal="center" vertical="center" wrapText="1"/>
    </xf>
    <xf numFmtId="165" fontId="5" fillId="5" borderId="17" xfId="1" applyNumberFormat="1" applyFont="1" applyFill="1" applyBorder="1" applyAlignment="1">
      <alignment horizontal="center" vertical="center" wrapText="1"/>
    </xf>
    <xf numFmtId="0" fontId="13" fillId="0" borderId="45" xfId="1" applyFont="1" applyBorder="1" applyAlignment="1">
      <alignment horizontal="center" vertical="center" wrapText="1"/>
    </xf>
    <xf numFmtId="0" fontId="30" fillId="0" borderId="1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5" borderId="10" xfId="1" applyFont="1" applyFill="1" applyBorder="1" applyAlignment="1">
      <alignment horizontal="center" vertical="center" wrapText="1"/>
    </xf>
    <xf numFmtId="0" fontId="5" fillId="5" borderId="18" xfId="1" applyFont="1" applyFill="1" applyBorder="1" applyAlignment="1">
      <alignment horizontal="center" vertical="center" wrapText="1"/>
    </xf>
    <xf numFmtId="0" fontId="5" fillId="5" borderId="17" xfId="1" applyFont="1" applyFill="1" applyBorder="1" applyAlignment="1">
      <alignment horizontal="center" vertical="center" wrapText="1"/>
    </xf>
    <xf numFmtId="0" fontId="15" fillId="5" borderId="7" xfId="1" applyFont="1" applyFill="1" applyBorder="1" applyAlignment="1">
      <alignment horizontal="left" vertical="center" wrapText="1"/>
    </xf>
    <xf numFmtId="0" fontId="13" fillId="0" borderId="14" xfId="1" applyFont="1" applyBorder="1" applyAlignment="1">
      <alignment horizontal="center" vertical="center" wrapText="1"/>
    </xf>
    <xf numFmtId="0" fontId="30" fillId="0" borderId="7" xfId="1" applyFont="1" applyBorder="1" applyAlignment="1">
      <alignment horizontal="left" vertical="top"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4" fontId="10" fillId="0" borderId="24" xfId="1" applyNumberFormat="1" applyFont="1" applyFill="1" applyBorder="1" applyAlignment="1">
      <alignment wrapText="1"/>
    </xf>
    <xf numFmtId="0" fontId="0" fillId="0" borderId="24" xfId="0" applyBorder="1" applyAlignment="1">
      <alignment wrapText="1"/>
    </xf>
    <xf numFmtId="2" fontId="10" fillId="0" borderId="0" xfId="1" applyNumberFormat="1" applyFont="1" applyFill="1" applyBorder="1" applyAlignment="1">
      <alignment horizontal="left" vertical="top"/>
    </xf>
    <xf numFmtId="0" fontId="0" fillId="0" borderId="0" xfId="0" applyAlignment="1">
      <alignment horizontal="left" vertical="top"/>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08"/>
  <sheetViews>
    <sheetView tabSelected="1" view="pageBreakPreview" topLeftCell="A289" zoomScale="75" zoomScaleNormal="75" zoomScaleSheetLayoutView="75" zoomScalePageLayoutView="60" workbookViewId="0">
      <selection activeCell="F290" sqref="F290"/>
    </sheetView>
  </sheetViews>
  <sheetFormatPr defaultColWidth="8.7109375" defaultRowHeight="12.75" x14ac:dyDescent="0.2"/>
  <cols>
    <col min="1" max="1" width="7.28515625" style="1" customWidth="1"/>
    <col min="2" max="2" width="26.5703125" style="21" customWidth="1"/>
    <col min="3" max="3" width="40.85546875" style="1" customWidth="1"/>
    <col min="4" max="4" width="12.140625" style="1" customWidth="1"/>
    <col min="5" max="5" width="28.42578125" style="16" customWidth="1"/>
    <col min="6" max="6" width="18.7109375" style="18" customWidth="1"/>
    <col min="7" max="7" width="14.28515625" style="1" customWidth="1"/>
    <col min="8" max="8" width="15.7109375" style="1" customWidth="1"/>
    <col min="9" max="9" width="15" style="1" customWidth="1"/>
    <col min="10" max="10" width="14.42578125" style="334" customWidth="1"/>
    <col min="11" max="11" width="14.28515625" style="334" customWidth="1"/>
    <col min="12" max="13" width="14.5703125" style="334" customWidth="1"/>
    <col min="14" max="14" width="38" style="16" customWidth="1"/>
    <col min="15" max="15" width="71" style="1" customWidth="1"/>
    <col min="16" max="16" width="62.85546875" style="1" customWidth="1"/>
    <col min="17" max="17" width="32.5703125" style="1" customWidth="1"/>
    <col min="18" max="18" width="33" style="1" customWidth="1"/>
    <col min="19" max="19" width="39.28515625" style="1" customWidth="1"/>
    <col min="20" max="20" width="32.5703125" style="1" customWidth="1"/>
    <col min="21" max="26" width="8.7109375" style="1"/>
    <col min="27" max="60" width="8.7109375" style="7"/>
    <col min="61" max="16384" width="8.7109375" style="1"/>
  </cols>
  <sheetData>
    <row r="1" spans="1:60" ht="26.25" x14ac:dyDescent="0.4">
      <c r="A1" s="13"/>
      <c r="B1" s="19"/>
      <c r="C1" s="13"/>
      <c r="D1" s="13"/>
      <c r="E1" s="15"/>
      <c r="F1" s="17"/>
      <c r="G1" s="13"/>
      <c r="H1" s="13"/>
      <c r="I1" s="13"/>
      <c r="J1" s="349"/>
      <c r="K1" s="349"/>
      <c r="L1" s="349"/>
      <c r="M1" s="349"/>
      <c r="N1" s="15"/>
      <c r="O1" s="24"/>
      <c r="P1" s="24"/>
      <c r="Q1" s="24"/>
      <c r="R1" s="24"/>
      <c r="S1" s="24"/>
      <c r="T1" s="71"/>
    </row>
    <row r="2" spans="1:60" ht="30.75" customHeight="1" x14ac:dyDescent="0.4">
      <c r="A2" s="13"/>
      <c r="B2" s="19"/>
      <c r="C2" s="13"/>
      <c r="D2" s="13"/>
      <c r="E2" s="15"/>
      <c r="F2" s="17"/>
      <c r="G2" s="13"/>
      <c r="H2" s="13"/>
      <c r="I2" s="13"/>
      <c r="J2" s="350"/>
      <c r="K2" s="350"/>
      <c r="L2" s="350"/>
      <c r="M2" s="350"/>
      <c r="N2" s="134" t="s">
        <v>279</v>
      </c>
      <c r="O2" s="116"/>
      <c r="P2" s="25"/>
      <c r="Q2" s="25"/>
      <c r="R2" s="25"/>
      <c r="S2" s="25"/>
      <c r="T2" s="120"/>
    </row>
    <row r="3" spans="1:60" ht="30" customHeight="1" x14ac:dyDescent="0.4">
      <c r="A3" s="13"/>
      <c r="B3" s="19"/>
      <c r="C3" s="13"/>
      <c r="D3" s="13"/>
      <c r="E3" s="15"/>
      <c r="F3" s="17"/>
      <c r="G3" s="13"/>
      <c r="H3" s="13"/>
      <c r="I3" s="13"/>
      <c r="J3" s="350"/>
      <c r="K3" s="350"/>
      <c r="L3" s="350"/>
      <c r="M3" s="350"/>
      <c r="N3" s="134" t="s">
        <v>256</v>
      </c>
      <c r="O3" s="116"/>
      <c r="P3" s="116"/>
      <c r="Q3" s="116"/>
      <c r="R3" s="116"/>
      <c r="S3" s="116"/>
      <c r="T3" s="117"/>
    </row>
    <row r="4" spans="1:60" ht="133.5" customHeight="1" x14ac:dyDescent="0.4">
      <c r="A4" s="14"/>
      <c r="B4" s="20"/>
      <c r="C4" s="787" t="s">
        <v>600</v>
      </c>
      <c r="D4" s="787"/>
      <c r="E4" s="787"/>
      <c r="F4" s="787"/>
      <c r="G4" s="787"/>
      <c r="H4" s="787"/>
      <c r="I4" s="787"/>
      <c r="J4" s="787"/>
      <c r="K4" s="787"/>
      <c r="L4" s="787"/>
      <c r="M4" s="787"/>
      <c r="N4" s="787"/>
      <c r="O4" s="118"/>
      <c r="P4" s="118"/>
      <c r="Q4" s="118"/>
      <c r="R4" s="118"/>
      <c r="S4" s="118"/>
      <c r="T4" s="119"/>
    </row>
    <row r="5" spans="1:60" ht="1.5" hidden="1" customHeight="1" x14ac:dyDescent="0.35">
      <c r="A5" s="14"/>
      <c r="B5" s="20"/>
      <c r="C5" s="788"/>
      <c r="D5" s="788"/>
      <c r="E5" s="788"/>
      <c r="F5" s="788"/>
      <c r="G5" s="788"/>
      <c r="H5" s="788"/>
      <c r="I5" s="788"/>
      <c r="J5" s="788"/>
      <c r="K5" s="788"/>
      <c r="L5" s="788"/>
      <c r="M5" s="788"/>
      <c r="N5" s="788"/>
      <c r="T5" s="119"/>
    </row>
    <row r="6" spans="1:60" ht="11.25" hidden="1" customHeight="1" x14ac:dyDescent="0.35">
      <c r="A6" s="789"/>
      <c r="B6" s="789"/>
      <c r="C6" s="789"/>
      <c r="D6" s="13"/>
      <c r="E6" s="15"/>
      <c r="F6" s="17"/>
      <c r="G6" s="13"/>
      <c r="H6" s="13"/>
      <c r="I6" s="13"/>
      <c r="J6" s="349"/>
      <c r="K6" s="349"/>
      <c r="L6" s="349"/>
      <c r="M6" s="349"/>
      <c r="N6" s="15"/>
      <c r="O6" s="10"/>
      <c r="P6" s="10"/>
      <c r="Q6" s="10"/>
      <c r="R6" s="10"/>
      <c r="S6" s="10"/>
      <c r="T6" s="119"/>
    </row>
    <row r="7" spans="1:60" ht="57.75" customHeight="1" x14ac:dyDescent="0.35">
      <c r="A7" s="790" t="s">
        <v>0</v>
      </c>
      <c r="B7" s="790" t="s">
        <v>10</v>
      </c>
      <c r="C7" s="790" t="s">
        <v>1</v>
      </c>
      <c r="D7" s="790" t="s">
        <v>2</v>
      </c>
      <c r="E7" s="790" t="s">
        <v>3</v>
      </c>
      <c r="F7" s="790" t="s">
        <v>286</v>
      </c>
      <c r="G7" s="793" t="s">
        <v>337</v>
      </c>
      <c r="H7" s="794"/>
      <c r="I7" s="794"/>
      <c r="J7" s="794"/>
      <c r="K7" s="794"/>
      <c r="L7" s="794"/>
      <c r="M7" s="795"/>
      <c r="N7" s="800" t="s">
        <v>11</v>
      </c>
      <c r="O7" s="119"/>
      <c r="P7" s="119"/>
      <c r="Q7" s="119"/>
      <c r="R7" s="119"/>
      <c r="S7" s="119"/>
      <c r="T7" s="119"/>
    </row>
    <row r="8" spans="1:60" ht="26.25" customHeight="1" x14ac:dyDescent="0.35">
      <c r="A8" s="790"/>
      <c r="B8" s="790"/>
      <c r="C8" s="790"/>
      <c r="D8" s="790"/>
      <c r="E8" s="790"/>
      <c r="F8" s="790"/>
      <c r="G8" s="800">
        <v>2021</v>
      </c>
      <c r="H8" s="800">
        <v>2022</v>
      </c>
      <c r="I8" s="800">
        <v>2023</v>
      </c>
      <c r="J8" s="801">
        <v>2024</v>
      </c>
      <c r="K8" s="801">
        <v>2025</v>
      </c>
      <c r="L8" s="791">
        <v>2026</v>
      </c>
      <c r="M8" s="796">
        <v>2027</v>
      </c>
      <c r="N8" s="800"/>
      <c r="O8" s="119"/>
      <c r="P8" s="9"/>
      <c r="Q8" s="9"/>
      <c r="R8" s="9"/>
      <c r="S8" s="9"/>
    </row>
    <row r="9" spans="1:60" ht="46.5" customHeight="1" x14ac:dyDescent="0.2">
      <c r="A9" s="790"/>
      <c r="B9" s="790"/>
      <c r="C9" s="790"/>
      <c r="D9" s="790"/>
      <c r="E9" s="790"/>
      <c r="F9" s="790"/>
      <c r="G9" s="800"/>
      <c r="H9" s="800"/>
      <c r="I9" s="800"/>
      <c r="J9" s="801"/>
      <c r="K9" s="801"/>
      <c r="L9" s="792"/>
      <c r="M9" s="797"/>
      <c r="N9" s="800"/>
      <c r="Q9" s="2"/>
      <c r="R9" s="2"/>
      <c r="S9" s="2"/>
    </row>
    <row r="10" spans="1:60" ht="49.5" customHeight="1" x14ac:dyDescent="0.3">
      <c r="A10" s="28">
        <v>1</v>
      </c>
      <c r="B10" s="28">
        <v>2</v>
      </c>
      <c r="C10" s="28">
        <v>3</v>
      </c>
      <c r="D10" s="28">
        <v>4</v>
      </c>
      <c r="E10" s="28">
        <v>5</v>
      </c>
      <c r="F10" s="28">
        <v>6</v>
      </c>
      <c r="G10" s="29">
        <v>7</v>
      </c>
      <c r="H10" s="29">
        <v>8</v>
      </c>
      <c r="I10" s="29">
        <v>9</v>
      </c>
      <c r="J10" s="351">
        <v>10</v>
      </c>
      <c r="K10" s="351">
        <v>11</v>
      </c>
      <c r="L10" s="351">
        <v>12</v>
      </c>
      <c r="M10" s="351">
        <v>13</v>
      </c>
      <c r="N10" s="29">
        <v>14</v>
      </c>
      <c r="O10" s="9"/>
      <c r="P10" s="11"/>
    </row>
    <row r="11" spans="1:60" ht="57.75" customHeight="1" x14ac:dyDescent="0.4">
      <c r="A11" s="802" t="s">
        <v>25</v>
      </c>
      <c r="B11" s="803"/>
      <c r="C11" s="803"/>
      <c r="D11" s="803"/>
      <c r="E11" s="803"/>
      <c r="F11" s="803"/>
      <c r="G11" s="803"/>
      <c r="H11" s="803"/>
      <c r="I11" s="803"/>
      <c r="J11" s="803"/>
      <c r="K11" s="803"/>
      <c r="L11" s="803"/>
      <c r="M11" s="803"/>
      <c r="N11" s="804"/>
      <c r="O11" s="121"/>
      <c r="P11" s="121"/>
      <c r="Q11" s="121"/>
      <c r="R11" s="121"/>
      <c r="S11" s="121"/>
      <c r="T11" s="122"/>
    </row>
    <row r="12" spans="1:60" ht="299.25" customHeight="1" x14ac:dyDescent="0.2">
      <c r="A12" s="401" t="s">
        <v>4</v>
      </c>
      <c r="B12" s="55" t="s">
        <v>285</v>
      </c>
      <c r="C12" s="30" t="s">
        <v>5</v>
      </c>
      <c r="D12" s="410" t="s">
        <v>601</v>
      </c>
      <c r="E12" s="530" t="s">
        <v>342</v>
      </c>
      <c r="F12" s="31" t="s">
        <v>12</v>
      </c>
      <c r="G12" s="32">
        <v>774.3</v>
      </c>
      <c r="H12" s="271">
        <v>861</v>
      </c>
      <c r="I12" s="272">
        <v>861</v>
      </c>
      <c r="J12" s="272">
        <v>635.1</v>
      </c>
      <c r="K12" s="272">
        <v>1045</v>
      </c>
      <c r="L12" s="272">
        <v>1045</v>
      </c>
      <c r="M12" s="272">
        <v>1045</v>
      </c>
      <c r="N12" s="64" t="s">
        <v>343</v>
      </c>
      <c r="O12" s="124"/>
      <c r="P12" s="124"/>
      <c r="Q12" s="124"/>
      <c r="R12" s="124"/>
      <c r="S12" s="124"/>
      <c r="T12" s="123"/>
    </row>
    <row r="13" spans="1:60" s="143" customFormat="1" ht="3" customHeight="1" x14ac:dyDescent="0.2">
      <c r="A13" s="145"/>
      <c r="B13" s="145"/>
      <c r="C13" s="142"/>
      <c r="D13" s="136"/>
      <c r="E13" s="136"/>
      <c r="F13" s="136"/>
      <c r="G13" s="137"/>
      <c r="H13" s="138"/>
      <c r="I13" s="137"/>
      <c r="J13" s="352"/>
      <c r="K13" s="352"/>
      <c r="L13" s="352"/>
      <c r="M13" s="352"/>
      <c r="N13" s="141"/>
      <c r="O13" s="139"/>
      <c r="P13" s="139"/>
      <c r="Q13" s="139"/>
      <c r="R13" s="139"/>
      <c r="S13" s="139"/>
      <c r="T13" s="140"/>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4"/>
      <c r="BD13" s="144"/>
      <c r="BE13" s="144"/>
      <c r="BF13" s="144"/>
      <c r="BG13" s="144"/>
      <c r="BH13" s="144"/>
    </row>
    <row r="14" spans="1:60" ht="409.5" customHeight="1" x14ac:dyDescent="0.3">
      <c r="A14" s="623"/>
      <c r="B14" s="623"/>
      <c r="C14" s="805" t="s">
        <v>449</v>
      </c>
      <c r="D14" s="645" t="s">
        <v>601</v>
      </c>
      <c r="E14" s="665" t="s">
        <v>344</v>
      </c>
      <c r="F14" s="807" t="s">
        <v>12</v>
      </c>
      <c r="G14" s="798">
        <v>7150.3</v>
      </c>
      <c r="H14" s="798">
        <v>21922.5</v>
      </c>
      <c r="I14" s="798">
        <v>20255.2</v>
      </c>
      <c r="J14" s="798">
        <v>18525.3</v>
      </c>
      <c r="K14" s="798">
        <v>20541.599999999999</v>
      </c>
      <c r="L14" s="798">
        <v>20120</v>
      </c>
      <c r="M14" s="798">
        <v>20120</v>
      </c>
      <c r="N14" s="688" t="s">
        <v>345</v>
      </c>
      <c r="O14" s="12"/>
      <c r="P14" s="12"/>
      <c r="Q14" s="12"/>
      <c r="R14" s="12"/>
      <c r="S14" s="12"/>
    </row>
    <row r="15" spans="1:60" ht="144.75" customHeight="1" x14ac:dyDescent="0.3">
      <c r="A15" s="624"/>
      <c r="B15" s="687"/>
      <c r="C15" s="806"/>
      <c r="D15" s="646"/>
      <c r="E15" s="666"/>
      <c r="F15" s="808"/>
      <c r="G15" s="809"/>
      <c r="H15" s="809"/>
      <c r="I15" s="809"/>
      <c r="J15" s="809"/>
      <c r="K15" s="809"/>
      <c r="L15" s="809"/>
      <c r="M15" s="799"/>
      <c r="N15" s="690"/>
      <c r="O15" s="12"/>
      <c r="P15" s="12"/>
      <c r="Q15" s="12"/>
      <c r="R15" s="12"/>
      <c r="S15" s="12"/>
    </row>
    <row r="16" spans="1:60" ht="341.25" customHeight="1" x14ac:dyDescent="0.2">
      <c r="A16" s="402"/>
      <c r="B16" s="47"/>
      <c r="C16" s="536" t="s">
        <v>440</v>
      </c>
      <c r="D16" s="392" t="s">
        <v>601</v>
      </c>
      <c r="E16" s="405" t="s">
        <v>6</v>
      </c>
      <c r="F16" s="31" t="s">
        <v>12</v>
      </c>
      <c r="G16" s="42">
        <v>4088.3</v>
      </c>
      <c r="H16" s="42">
        <v>7650</v>
      </c>
      <c r="I16" s="273">
        <v>12181.7</v>
      </c>
      <c r="J16" s="273">
        <v>10096.5</v>
      </c>
      <c r="K16" s="273">
        <v>12181.7</v>
      </c>
      <c r="L16" s="273">
        <v>12181.7</v>
      </c>
      <c r="M16" s="273">
        <v>12181.7</v>
      </c>
      <c r="N16" s="419"/>
      <c r="O16" s="4"/>
      <c r="P16" s="3"/>
    </row>
    <row r="17" spans="1:20" ht="189.75" customHeight="1" x14ac:dyDescent="0.2">
      <c r="A17" s="402"/>
      <c r="B17" s="56"/>
      <c r="C17" s="201" t="s">
        <v>445</v>
      </c>
      <c r="D17" s="408" t="s">
        <v>601</v>
      </c>
      <c r="E17" s="414" t="s">
        <v>6</v>
      </c>
      <c r="F17" s="440" t="s">
        <v>12</v>
      </c>
      <c r="G17" s="446">
        <v>12</v>
      </c>
      <c r="H17" s="446">
        <v>18</v>
      </c>
      <c r="I17" s="446">
        <v>18</v>
      </c>
      <c r="J17" s="446">
        <v>18</v>
      </c>
      <c r="K17" s="446">
        <v>18</v>
      </c>
      <c r="L17" s="446">
        <v>18</v>
      </c>
      <c r="M17" s="446">
        <v>18</v>
      </c>
      <c r="N17" s="428" t="s">
        <v>346</v>
      </c>
      <c r="O17" s="4"/>
      <c r="P17" s="3"/>
    </row>
    <row r="18" spans="1:20" ht="160.5" customHeight="1" x14ac:dyDescent="0.35">
      <c r="A18" s="402"/>
      <c r="B18" s="56"/>
      <c r="C18" s="30" t="s">
        <v>403</v>
      </c>
      <c r="D18" s="410" t="s">
        <v>601</v>
      </c>
      <c r="E18" s="405" t="s">
        <v>6</v>
      </c>
      <c r="F18" s="31" t="s">
        <v>12</v>
      </c>
      <c r="G18" s="37">
        <v>230</v>
      </c>
      <c r="H18" s="31">
        <v>96</v>
      </c>
      <c r="I18" s="33">
        <v>161</v>
      </c>
      <c r="J18" s="33">
        <v>146</v>
      </c>
      <c r="K18" s="33">
        <v>134</v>
      </c>
      <c r="L18" s="33">
        <v>141</v>
      </c>
      <c r="M18" s="33">
        <v>141</v>
      </c>
      <c r="N18" s="35" t="s">
        <v>13</v>
      </c>
      <c r="O18" s="132"/>
      <c r="P18" s="132"/>
      <c r="Q18" s="132"/>
      <c r="R18" s="132"/>
      <c r="S18" s="132"/>
      <c r="T18" s="132"/>
    </row>
    <row r="19" spans="1:20" ht="265.5" customHeight="1" x14ac:dyDescent="0.2">
      <c r="A19" s="402"/>
      <c r="B19" s="56"/>
      <c r="C19" s="34" t="s">
        <v>404</v>
      </c>
      <c r="D19" s="410" t="s">
        <v>601</v>
      </c>
      <c r="E19" s="405" t="s">
        <v>6</v>
      </c>
      <c r="F19" s="31" t="s">
        <v>12</v>
      </c>
      <c r="G19" s="31">
        <v>0</v>
      </c>
      <c r="H19" s="31">
        <v>39</v>
      </c>
      <c r="I19" s="33">
        <v>42.2</v>
      </c>
      <c r="J19" s="33">
        <v>0</v>
      </c>
      <c r="K19" s="33">
        <v>0</v>
      </c>
      <c r="L19" s="33">
        <v>50.1</v>
      </c>
      <c r="M19" s="33">
        <v>53.1</v>
      </c>
      <c r="N19" s="35" t="s">
        <v>13</v>
      </c>
    </row>
    <row r="20" spans="1:20" ht="222" customHeight="1" x14ac:dyDescent="0.2">
      <c r="A20" s="402"/>
      <c r="B20" s="56"/>
      <c r="C20" s="146" t="s">
        <v>405</v>
      </c>
      <c r="D20" s="410" t="s">
        <v>601</v>
      </c>
      <c r="E20" s="405" t="s">
        <v>6</v>
      </c>
      <c r="F20" s="31" t="s">
        <v>12</v>
      </c>
      <c r="G20" s="31">
        <v>1291.5</v>
      </c>
      <c r="H20" s="31">
        <v>1431</v>
      </c>
      <c r="I20" s="33">
        <v>1431</v>
      </c>
      <c r="J20" s="33">
        <v>1107</v>
      </c>
      <c r="K20" s="33">
        <v>1431</v>
      </c>
      <c r="L20" s="33">
        <v>1431</v>
      </c>
      <c r="M20" s="33">
        <v>1431</v>
      </c>
      <c r="N20" s="419" t="s">
        <v>13</v>
      </c>
    </row>
    <row r="21" spans="1:20" ht="293.25" customHeight="1" x14ac:dyDescent="0.2">
      <c r="A21" s="402"/>
      <c r="B21" s="56"/>
      <c r="C21" s="537" t="s">
        <v>406</v>
      </c>
      <c r="D21" s="410" t="s">
        <v>601</v>
      </c>
      <c r="E21" s="405" t="s">
        <v>6</v>
      </c>
      <c r="F21" s="31" t="s">
        <v>12</v>
      </c>
      <c r="G21" s="31">
        <v>0</v>
      </c>
      <c r="H21" s="31">
        <v>226.6</v>
      </c>
      <c r="I21" s="33">
        <v>0</v>
      </c>
      <c r="J21" s="33">
        <v>0</v>
      </c>
      <c r="K21" s="33">
        <v>0</v>
      </c>
      <c r="L21" s="33">
        <v>0</v>
      </c>
      <c r="M21" s="33">
        <v>0</v>
      </c>
      <c r="N21" s="36" t="s">
        <v>13</v>
      </c>
    </row>
    <row r="22" spans="1:20" ht="409.6" customHeight="1" x14ac:dyDescent="0.2">
      <c r="A22" s="402"/>
      <c r="B22" s="402"/>
      <c r="C22" s="437" t="s">
        <v>494</v>
      </c>
      <c r="D22" s="407" t="s">
        <v>601</v>
      </c>
      <c r="E22" s="413" t="s">
        <v>6</v>
      </c>
      <c r="F22" s="439" t="s">
        <v>12</v>
      </c>
      <c r="G22" s="439">
        <v>114.5</v>
      </c>
      <c r="H22" s="439">
        <v>180</v>
      </c>
      <c r="I22" s="445">
        <v>252</v>
      </c>
      <c r="J22" s="445">
        <v>196.6</v>
      </c>
      <c r="K22" s="445">
        <v>230</v>
      </c>
      <c r="L22" s="445">
        <v>270</v>
      </c>
      <c r="M22" s="445">
        <v>270</v>
      </c>
      <c r="N22" s="447" t="s">
        <v>13</v>
      </c>
    </row>
    <row r="23" spans="1:20" ht="409.6" customHeight="1" x14ac:dyDescent="0.2">
      <c r="A23" s="402"/>
      <c r="B23" s="56"/>
      <c r="C23" s="146" t="s">
        <v>590</v>
      </c>
      <c r="D23" s="410" t="s">
        <v>601</v>
      </c>
      <c r="E23" s="405" t="s">
        <v>6</v>
      </c>
      <c r="F23" s="31" t="s">
        <v>12</v>
      </c>
      <c r="G23" s="31">
        <v>105.4</v>
      </c>
      <c r="H23" s="31">
        <v>1704.2</v>
      </c>
      <c r="I23" s="33">
        <v>2809.8</v>
      </c>
      <c r="J23" s="33">
        <v>2794.2</v>
      </c>
      <c r="K23" s="33">
        <v>3142.9</v>
      </c>
      <c r="L23" s="33">
        <v>3142.9</v>
      </c>
      <c r="M23" s="33">
        <v>3142.9</v>
      </c>
      <c r="N23" s="128" t="s">
        <v>347</v>
      </c>
    </row>
    <row r="24" spans="1:20" ht="214.5" customHeight="1" x14ac:dyDescent="0.2">
      <c r="A24" s="402"/>
      <c r="B24" s="56"/>
      <c r="C24" s="146" t="s">
        <v>407</v>
      </c>
      <c r="D24" s="411" t="s">
        <v>601</v>
      </c>
      <c r="E24" s="98" t="s">
        <v>6</v>
      </c>
      <c r="F24" s="147" t="s">
        <v>12</v>
      </c>
      <c r="G24" s="148">
        <v>617.5</v>
      </c>
      <c r="H24" s="148">
        <v>695</v>
      </c>
      <c r="I24" s="274">
        <v>620.70000000000005</v>
      </c>
      <c r="J24" s="274">
        <v>622.79999999999995</v>
      </c>
      <c r="K24" s="274">
        <v>771.8</v>
      </c>
      <c r="L24" s="274">
        <v>771.8</v>
      </c>
      <c r="M24" s="274">
        <v>771.8</v>
      </c>
      <c r="N24" s="150" t="s">
        <v>347</v>
      </c>
    </row>
    <row r="25" spans="1:20" ht="153.75" customHeight="1" x14ac:dyDescent="0.2">
      <c r="A25" s="402"/>
      <c r="B25" s="56"/>
      <c r="C25" s="146" t="s">
        <v>443</v>
      </c>
      <c r="D25" s="411" t="s">
        <v>601</v>
      </c>
      <c r="E25" s="98" t="s">
        <v>6</v>
      </c>
      <c r="F25" s="147" t="s">
        <v>12</v>
      </c>
      <c r="G25" s="148">
        <v>9</v>
      </c>
      <c r="H25" s="148">
        <v>150</v>
      </c>
      <c r="I25" s="274">
        <v>80</v>
      </c>
      <c r="J25" s="274">
        <v>100</v>
      </c>
      <c r="K25" s="274">
        <v>130</v>
      </c>
      <c r="L25" s="274">
        <v>150</v>
      </c>
      <c r="M25" s="274">
        <v>150</v>
      </c>
      <c r="N25" s="153" t="s">
        <v>14</v>
      </c>
    </row>
    <row r="26" spans="1:20" ht="159.75" customHeight="1" x14ac:dyDescent="0.2">
      <c r="A26" s="402"/>
      <c r="B26" s="56"/>
      <c r="C26" s="149" t="s">
        <v>408</v>
      </c>
      <c r="D26" s="526" t="s">
        <v>601</v>
      </c>
      <c r="E26" s="98" t="s">
        <v>6</v>
      </c>
      <c r="F26" s="127" t="s">
        <v>12</v>
      </c>
      <c r="G26" s="148">
        <v>2311.9</v>
      </c>
      <c r="H26" s="148">
        <v>4642.1000000000004</v>
      </c>
      <c r="I26" s="148">
        <v>0</v>
      </c>
      <c r="J26" s="274">
        <v>0</v>
      </c>
      <c r="K26" s="274">
        <v>0</v>
      </c>
      <c r="L26" s="274">
        <v>0</v>
      </c>
      <c r="M26" s="274">
        <v>0</v>
      </c>
      <c r="N26" s="154" t="s">
        <v>348</v>
      </c>
    </row>
    <row r="27" spans="1:20" ht="124.5" customHeight="1" x14ac:dyDescent="0.2">
      <c r="A27" s="402"/>
      <c r="B27" s="56"/>
      <c r="C27" s="150" t="s">
        <v>257</v>
      </c>
      <c r="D27" s="526" t="s">
        <v>601</v>
      </c>
      <c r="E27" s="98" t="s">
        <v>6</v>
      </c>
      <c r="F27" s="147" t="s">
        <v>12</v>
      </c>
      <c r="G27" s="148">
        <v>9.4</v>
      </c>
      <c r="H27" s="152">
        <v>28.1</v>
      </c>
      <c r="I27" s="152">
        <v>10</v>
      </c>
      <c r="J27" s="152">
        <v>15</v>
      </c>
      <c r="K27" s="152">
        <v>15</v>
      </c>
      <c r="L27" s="152">
        <v>15</v>
      </c>
      <c r="M27" s="152">
        <v>15</v>
      </c>
      <c r="N27" s="155" t="s">
        <v>98</v>
      </c>
    </row>
    <row r="28" spans="1:20" ht="183" customHeight="1" x14ac:dyDescent="0.2">
      <c r="A28" s="402"/>
      <c r="B28" s="56"/>
      <c r="C28" s="289" t="s">
        <v>595</v>
      </c>
      <c r="D28" s="526" t="s">
        <v>601</v>
      </c>
      <c r="E28" s="98" t="s">
        <v>6</v>
      </c>
      <c r="F28" s="147" t="s">
        <v>12</v>
      </c>
      <c r="G28" s="148">
        <v>150</v>
      </c>
      <c r="H28" s="148">
        <v>0</v>
      </c>
      <c r="I28" s="148">
        <v>0</v>
      </c>
      <c r="J28" s="274">
        <v>0</v>
      </c>
      <c r="K28" s="274">
        <v>0</v>
      </c>
      <c r="L28" s="274">
        <v>0</v>
      </c>
      <c r="M28" s="274">
        <v>0</v>
      </c>
      <c r="N28" s="154" t="s">
        <v>13</v>
      </c>
    </row>
    <row r="29" spans="1:20" ht="179.25" customHeight="1" x14ac:dyDescent="0.2">
      <c r="A29" s="402"/>
      <c r="B29" s="56"/>
      <c r="C29" s="253" t="s">
        <v>382</v>
      </c>
      <c r="D29" s="151" t="s">
        <v>601</v>
      </c>
      <c r="E29" s="98" t="s">
        <v>6</v>
      </c>
      <c r="F29" s="147" t="s">
        <v>12</v>
      </c>
      <c r="G29" s="148">
        <v>85</v>
      </c>
      <c r="H29" s="152">
        <v>0</v>
      </c>
      <c r="I29" s="152">
        <v>0</v>
      </c>
      <c r="J29" s="152">
        <v>0</v>
      </c>
      <c r="K29" s="152">
        <v>0</v>
      </c>
      <c r="L29" s="152">
        <v>0</v>
      </c>
      <c r="M29" s="152">
        <v>0</v>
      </c>
      <c r="N29" s="154" t="s">
        <v>13</v>
      </c>
    </row>
    <row r="30" spans="1:20" ht="232.5" customHeight="1" x14ac:dyDescent="0.2">
      <c r="A30" s="423"/>
      <c r="B30" s="158"/>
      <c r="C30" s="252" t="s">
        <v>501</v>
      </c>
      <c r="D30" s="820" t="s">
        <v>601</v>
      </c>
      <c r="E30" s="822" t="s">
        <v>6</v>
      </c>
      <c r="F30" s="824" t="s">
        <v>12</v>
      </c>
      <c r="G30" s="148">
        <v>1200</v>
      </c>
      <c r="H30" s="152">
        <v>0</v>
      </c>
      <c r="I30" s="152">
        <v>0</v>
      </c>
      <c r="J30" s="152">
        <v>0</v>
      </c>
      <c r="K30" s="152">
        <v>0</v>
      </c>
      <c r="L30" s="152">
        <v>0</v>
      </c>
      <c r="M30" s="496">
        <v>0</v>
      </c>
      <c r="N30" s="777" t="s">
        <v>13</v>
      </c>
    </row>
    <row r="31" spans="1:20" ht="21.75" customHeight="1" x14ac:dyDescent="0.2">
      <c r="A31" s="449"/>
      <c r="B31" s="158"/>
      <c r="C31" s="159" t="s">
        <v>383</v>
      </c>
      <c r="D31" s="821"/>
      <c r="E31" s="823"/>
      <c r="F31" s="825"/>
      <c r="G31" s="204">
        <v>600</v>
      </c>
      <c r="H31" s="205">
        <v>0</v>
      </c>
      <c r="I31" s="205">
        <v>0</v>
      </c>
      <c r="J31" s="205">
        <v>0</v>
      </c>
      <c r="K31" s="205">
        <v>0</v>
      </c>
      <c r="L31" s="461">
        <v>0</v>
      </c>
      <c r="M31" s="527">
        <v>0</v>
      </c>
      <c r="N31" s="778"/>
    </row>
    <row r="32" spans="1:20" ht="169.5" customHeight="1" x14ac:dyDescent="0.2">
      <c r="A32" s="449"/>
      <c r="B32" s="203"/>
      <c r="C32" s="208" t="s">
        <v>444</v>
      </c>
      <c r="D32" s="209" t="s">
        <v>601</v>
      </c>
      <c r="E32" s="208" t="s">
        <v>6</v>
      </c>
      <c r="F32" s="254" t="s">
        <v>12</v>
      </c>
      <c r="G32" s="210">
        <v>0</v>
      </c>
      <c r="H32" s="211">
        <v>150</v>
      </c>
      <c r="I32" s="211">
        <v>0</v>
      </c>
      <c r="J32" s="211">
        <v>0</v>
      </c>
      <c r="K32" s="211">
        <v>0</v>
      </c>
      <c r="L32" s="211">
        <v>0</v>
      </c>
      <c r="M32" s="497">
        <v>0</v>
      </c>
      <c r="N32" s="779"/>
    </row>
    <row r="33" spans="1:15" ht="31.5" customHeight="1" x14ac:dyDescent="0.2">
      <c r="A33" s="160"/>
      <c r="B33" s="436" t="s">
        <v>24</v>
      </c>
      <c r="C33" s="156"/>
      <c r="D33" s="156"/>
      <c r="E33" s="146"/>
      <c r="F33" s="207"/>
      <c r="G33" s="206">
        <f>G12+G14+G16+G17+G18+G19+G20+G21+G22+G23+G24+G25+G26+G27+G28+G29+G30</f>
        <v>18149.100000000002</v>
      </c>
      <c r="H33" s="206">
        <f t="shared" ref="H33:M33" si="0">H12+H14+H16+H17+H18+H19+H20+H21+H22+H23+H24+H25+H26+H27+H28+H29+H30+H32</f>
        <v>39793.499999999993</v>
      </c>
      <c r="I33" s="206">
        <f t="shared" si="0"/>
        <v>38722.6</v>
      </c>
      <c r="J33" s="353">
        <f t="shared" si="0"/>
        <v>34256.5</v>
      </c>
      <c r="K33" s="353">
        <f t="shared" si="0"/>
        <v>39641.000000000007</v>
      </c>
      <c r="L33" s="353">
        <f t="shared" si="0"/>
        <v>39336.5</v>
      </c>
      <c r="M33" s="353">
        <f t="shared" si="0"/>
        <v>39339.5</v>
      </c>
      <c r="N33" s="155"/>
      <c r="O33" s="214"/>
    </row>
    <row r="34" spans="1:15" ht="52.5" customHeight="1" x14ac:dyDescent="0.2">
      <c r="A34" s="813" t="s">
        <v>104</v>
      </c>
      <c r="B34" s="813"/>
      <c r="C34" s="813"/>
      <c r="D34" s="813"/>
      <c r="E34" s="813"/>
      <c r="F34" s="813"/>
      <c r="G34" s="703"/>
      <c r="H34" s="703"/>
      <c r="I34" s="703"/>
      <c r="J34" s="703"/>
      <c r="K34" s="703"/>
      <c r="L34" s="703"/>
      <c r="M34" s="703"/>
      <c r="N34" s="703"/>
      <c r="O34" s="2"/>
    </row>
    <row r="35" spans="1:15" ht="140.25" customHeight="1" x14ac:dyDescent="0.2">
      <c r="A35" s="680" t="s">
        <v>105</v>
      </c>
      <c r="B35" s="656" t="s">
        <v>258</v>
      </c>
      <c r="C35" s="40" t="s">
        <v>106</v>
      </c>
      <c r="D35" s="410" t="s">
        <v>601</v>
      </c>
      <c r="E35" s="98" t="s">
        <v>6</v>
      </c>
      <c r="F35" s="31" t="s">
        <v>12</v>
      </c>
      <c r="G35" s="38">
        <v>0</v>
      </c>
      <c r="H35" s="38">
        <v>23.6</v>
      </c>
      <c r="I35" s="38">
        <v>0</v>
      </c>
      <c r="J35" s="275">
        <v>0</v>
      </c>
      <c r="K35" s="275">
        <v>0</v>
      </c>
      <c r="L35" s="275">
        <v>0</v>
      </c>
      <c r="M35" s="275">
        <v>0</v>
      </c>
      <c r="N35" s="814" t="s">
        <v>349</v>
      </c>
      <c r="O35" s="2"/>
    </row>
    <row r="36" spans="1:15" ht="209.25" customHeight="1" x14ac:dyDescent="0.2">
      <c r="A36" s="680"/>
      <c r="B36" s="656"/>
      <c r="C36" s="291" t="s">
        <v>107</v>
      </c>
      <c r="D36" s="392" t="s">
        <v>601</v>
      </c>
      <c r="E36" s="89" t="s">
        <v>6</v>
      </c>
      <c r="F36" s="37" t="s">
        <v>12</v>
      </c>
      <c r="G36" s="38">
        <v>0</v>
      </c>
      <c r="H36" s="38">
        <v>0</v>
      </c>
      <c r="I36" s="38">
        <v>0</v>
      </c>
      <c r="J36" s="275">
        <v>0</v>
      </c>
      <c r="K36" s="275">
        <v>0</v>
      </c>
      <c r="L36" s="275">
        <v>0</v>
      </c>
      <c r="M36" s="275">
        <v>0</v>
      </c>
      <c r="N36" s="814"/>
      <c r="O36" s="2"/>
    </row>
    <row r="37" spans="1:15" ht="165" customHeight="1" x14ac:dyDescent="0.2">
      <c r="A37" s="680"/>
      <c r="B37" s="656"/>
      <c r="C37" s="150" t="s">
        <v>378</v>
      </c>
      <c r="D37" s="410" t="s">
        <v>601</v>
      </c>
      <c r="E37" s="248" t="s">
        <v>6</v>
      </c>
      <c r="F37" s="31" t="s">
        <v>12</v>
      </c>
      <c r="G37" s="42">
        <v>190.9</v>
      </c>
      <c r="H37" s="42">
        <v>0</v>
      </c>
      <c r="I37" s="42">
        <v>0</v>
      </c>
      <c r="J37" s="273">
        <v>0</v>
      </c>
      <c r="K37" s="273">
        <v>0</v>
      </c>
      <c r="L37" s="273">
        <v>0</v>
      </c>
      <c r="M37" s="273">
        <v>0</v>
      </c>
      <c r="N37" s="814"/>
      <c r="O37" s="2"/>
    </row>
    <row r="38" spans="1:15" ht="291" customHeight="1" x14ac:dyDescent="0.2">
      <c r="A38" s="680"/>
      <c r="B38" s="656"/>
      <c r="C38" s="150" t="s">
        <v>108</v>
      </c>
      <c r="D38" s="410" t="s">
        <v>601</v>
      </c>
      <c r="E38" s="249" t="s">
        <v>478</v>
      </c>
      <c r="F38" s="31" t="s">
        <v>12</v>
      </c>
      <c r="G38" s="38">
        <v>36</v>
      </c>
      <c r="H38" s="38">
        <v>68.400000000000006</v>
      </c>
      <c r="I38" s="275">
        <v>114</v>
      </c>
      <c r="J38" s="275">
        <v>114.1</v>
      </c>
      <c r="K38" s="275">
        <v>156</v>
      </c>
      <c r="L38" s="275">
        <v>149.5</v>
      </c>
      <c r="M38" s="275">
        <v>149.5</v>
      </c>
      <c r="N38" s="814"/>
      <c r="O38" s="2"/>
    </row>
    <row r="39" spans="1:15" ht="240.75" customHeight="1" x14ac:dyDescent="0.2">
      <c r="A39" s="680"/>
      <c r="B39" s="412" t="s">
        <v>259</v>
      </c>
      <c r="C39" s="43" t="s">
        <v>409</v>
      </c>
      <c r="D39" s="392" t="s">
        <v>601</v>
      </c>
      <c r="E39" s="250" t="s">
        <v>6</v>
      </c>
      <c r="F39" s="396" t="s">
        <v>12</v>
      </c>
      <c r="G39" s="37">
        <v>20</v>
      </c>
      <c r="H39" s="37">
        <v>27.6</v>
      </c>
      <c r="I39" s="68">
        <v>19</v>
      </c>
      <c r="J39" s="68">
        <v>20</v>
      </c>
      <c r="K39" s="68">
        <v>50</v>
      </c>
      <c r="L39" s="68">
        <v>50</v>
      </c>
      <c r="M39" s="68">
        <v>50</v>
      </c>
      <c r="N39" s="419" t="s">
        <v>350</v>
      </c>
      <c r="O39" s="2"/>
    </row>
    <row r="40" spans="1:15" ht="36.75" customHeight="1" x14ac:dyDescent="0.2">
      <c r="A40" s="680"/>
      <c r="B40" s="748" t="s">
        <v>24</v>
      </c>
      <c r="C40" s="749"/>
      <c r="D40" s="749"/>
      <c r="E40" s="749"/>
      <c r="F40" s="750"/>
      <c r="G40" s="44">
        <f>G35+G36+G37+G38+G39</f>
        <v>246.9</v>
      </c>
      <c r="H40" s="44">
        <f t="shared" ref="H40:M40" si="1">H35+H36+H37+H38+H39</f>
        <v>119.6</v>
      </c>
      <c r="I40" s="44">
        <f t="shared" si="1"/>
        <v>133</v>
      </c>
      <c r="J40" s="354">
        <f t="shared" si="1"/>
        <v>134.1</v>
      </c>
      <c r="K40" s="354">
        <f t="shared" si="1"/>
        <v>206</v>
      </c>
      <c r="L40" s="354">
        <f t="shared" si="1"/>
        <v>199.5</v>
      </c>
      <c r="M40" s="354">
        <f t="shared" si="1"/>
        <v>199.5</v>
      </c>
      <c r="N40" s="396"/>
      <c r="O40" s="215"/>
    </row>
    <row r="41" spans="1:15" ht="66" customHeight="1" x14ac:dyDescent="0.2">
      <c r="A41" s="703" t="s">
        <v>109</v>
      </c>
      <c r="B41" s="815"/>
      <c r="C41" s="703"/>
      <c r="D41" s="703"/>
      <c r="E41" s="703"/>
      <c r="F41" s="703"/>
      <c r="G41" s="703"/>
      <c r="H41" s="703"/>
      <c r="I41" s="703"/>
      <c r="J41" s="703"/>
      <c r="K41" s="703"/>
      <c r="L41" s="703"/>
      <c r="M41" s="703"/>
      <c r="N41" s="703"/>
    </row>
    <row r="42" spans="1:15" ht="242.25" customHeight="1" x14ac:dyDescent="0.2">
      <c r="A42" s="780" t="s">
        <v>113</v>
      </c>
      <c r="B42" s="783" t="s">
        <v>110</v>
      </c>
      <c r="C42" s="501" t="s">
        <v>583</v>
      </c>
      <c r="D42" s="482" t="s">
        <v>601</v>
      </c>
      <c r="E42" s="323" t="s">
        <v>6</v>
      </c>
      <c r="F42" s="68" t="s">
        <v>12</v>
      </c>
      <c r="G42" s="275">
        <v>840</v>
      </c>
      <c r="H42" s="275">
        <v>910</v>
      </c>
      <c r="I42" s="275">
        <v>804</v>
      </c>
      <c r="J42" s="275">
        <v>781</v>
      </c>
      <c r="K42" s="275">
        <v>880</v>
      </c>
      <c r="L42" s="275">
        <v>1037.5999999999999</v>
      </c>
      <c r="M42" s="275">
        <v>1037.5999999999999</v>
      </c>
      <c r="N42" s="36" t="s">
        <v>391</v>
      </c>
    </row>
    <row r="43" spans="1:15" ht="296.25" customHeight="1" x14ac:dyDescent="0.2">
      <c r="A43" s="781"/>
      <c r="B43" s="784"/>
      <c r="C43" s="502" t="s">
        <v>401</v>
      </c>
      <c r="D43" s="333" t="s">
        <v>601</v>
      </c>
      <c r="E43" s="503" t="s">
        <v>478</v>
      </c>
      <c r="F43" s="68" t="s">
        <v>12</v>
      </c>
      <c r="G43" s="275">
        <v>991</v>
      </c>
      <c r="H43" s="275">
        <v>1051.9000000000001</v>
      </c>
      <c r="I43" s="275">
        <v>1131.3</v>
      </c>
      <c r="J43" s="275">
        <v>1249.5999999999999</v>
      </c>
      <c r="K43" s="275">
        <v>1350.7</v>
      </c>
      <c r="L43" s="275">
        <v>1350.7</v>
      </c>
      <c r="M43" s="275">
        <v>1430.4</v>
      </c>
      <c r="N43" s="333" t="s">
        <v>17</v>
      </c>
    </row>
    <row r="44" spans="1:15" ht="305.25" customHeight="1" x14ac:dyDescent="0.2">
      <c r="A44" s="781"/>
      <c r="B44" s="784"/>
      <c r="C44" s="504" t="s">
        <v>511</v>
      </c>
      <c r="D44" s="333" t="s">
        <v>601</v>
      </c>
      <c r="E44" s="503" t="s">
        <v>478</v>
      </c>
      <c r="F44" s="275" t="s">
        <v>12</v>
      </c>
      <c r="G44" s="273">
        <v>76.400000000000006</v>
      </c>
      <c r="H44" s="273">
        <v>92.9</v>
      </c>
      <c r="I44" s="273">
        <v>162.30000000000001</v>
      </c>
      <c r="J44" s="273">
        <v>300.5</v>
      </c>
      <c r="K44" s="273">
        <v>255</v>
      </c>
      <c r="L44" s="273">
        <v>333</v>
      </c>
      <c r="M44" s="273">
        <v>352.6</v>
      </c>
      <c r="N44" s="714"/>
    </row>
    <row r="45" spans="1:15" ht="297" customHeight="1" x14ac:dyDescent="0.2">
      <c r="A45" s="781"/>
      <c r="B45" s="785"/>
      <c r="C45" s="504" t="s">
        <v>410</v>
      </c>
      <c r="D45" s="333" t="s">
        <v>601</v>
      </c>
      <c r="E45" s="503" t="s">
        <v>478</v>
      </c>
      <c r="F45" s="275" t="s">
        <v>12</v>
      </c>
      <c r="G45" s="273">
        <v>0</v>
      </c>
      <c r="H45" s="273">
        <v>27.4</v>
      </c>
      <c r="I45" s="273">
        <v>27.7</v>
      </c>
      <c r="J45" s="273">
        <v>30.8</v>
      </c>
      <c r="K45" s="273">
        <v>37.200000000000003</v>
      </c>
      <c r="L45" s="490">
        <v>37.200000000000003</v>
      </c>
      <c r="M45" s="490">
        <v>39.4</v>
      </c>
      <c r="N45" s="716"/>
    </row>
    <row r="46" spans="1:15" ht="293.25" customHeight="1" x14ac:dyDescent="0.2">
      <c r="A46" s="782"/>
      <c r="B46" s="505" t="s">
        <v>111</v>
      </c>
      <c r="C46" s="506" t="s">
        <v>112</v>
      </c>
      <c r="D46" s="333" t="s">
        <v>601</v>
      </c>
      <c r="E46" s="503" t="s">
        <v>478</v>
      </c>
      <c r="F46" s="33" t="s">
        <v>12</v>
      </c>
      <c r="G46" s="275">
        <v>4759</v>
      </c>
      <c r="H46" s="275">
        <v>41005.300000000003</v>
      </c>
      <c r="I46" s="275">
        <v>8008.2</v>
      </c>
      <c r="J46" s="275">
        <v>13334.8</v>
      </c>
      <c r="K46" s="275">
        <f>15680</f>
        <v>15680</v>
      </c>
      <c r="L46" s="275">
        <v>15031.7</v>
      </c>
      <c r="M46" s="275">
        <v>15918.6</v>
      </c>
      <c r="N46" s="36" t="s">
        <v>15</v>
      </c>
      <c r="O46" s="8"/>
    </row>
    <row r="47" spans="1:15" ht="180.75" customHeight="1" x14ac:dyDescent="0.2">
      <c r="A47" s="782"/>
      <c r="B47" s="786" t="s">
        <v>119</v>
      </c>
      <c r="C47" s="507" t="s">
        <v>120</v>
      </c>
      <c r="D47" s="482" t="s">
        <v>601</v>
      </c>
      <c r="E47" s="368" t="s">
        <v>7</v>
      </c>
      <c r="F47" s="275" t="s">
        <v>12</v>
      </c>
      <c r="G47" s="275">
        <v>935</v>
      </c>
      <c r="H47" s="275">
        <v>3755.2</v>
      </c>
      <c r="I47" s="275">
        <v>801.2</v>
      </c>
      <c r="J47" s="275">
        <v>2285.6999999999998</v>
      </c>
      <c r="K47" s="275">
        <v>10620</v>
      </c>
      <c r="L47" s="275">
        <v>10475.5</v>
      </c>
      <c r="M47" s="275">
        <v>11093.6</v>
      </c>
      <c r="N47" s="36" t="s">
        <v>228</v>
      </c>
    </row>
    <row r="48" spans="1:15" ht="163.5" customHeight="1" x14ac:dyDescent="0.2">
      <c r="A48" s="782"/>
      <c r="B48" s="786"/>
      <c r="C48" s="507" t="s">
        <v>121</v>
      </c>
      <c r="D48" s="482" t="s">
        <v>601</v>
      </c>
      <c r="E48" s="368" t="s">
        <v>7</v>
      </c>
      <c r="F48" s="508" t="s">
        <v>384</v>
      </c>
      <c r="G48" s="275">
        <v>1287</v>
      </c>
      <c r="H48" s="275">
        <v>2012.5</v>
      </c>
      <c r="I48" s="275">
        <v>1451.4</v>
      </c>
      <c r="J48" s="275">
        <v>2339.1999999999998</v>
      </c>
      <c r="K48" s="275">
        <v>3155.5</v>
      </c>
      <c r="L48" s="275">
        <v>3376.8</v>
      </c>
      <c r="M48" s="275">
        <v>3576</v>
      </c>
      <c r="N48" s="36" t="s">
        <v>228</v>
      </c>
    </row>
    <row r="49" spans="1:60" ht="153" customHeight="1" x14ac:dyDescent="0.2">
      <c r="A49" s="782"/>
      <c r="B49" s="786"/>
      <c r="C49" s="507" t="s">
        <v>122</v>
      </c>
      <c r="D49" s="482" t="s">
        <v>601</v>
      </c>
      <c r="E49" s="368" t="s">
        <v>7</v>
      </c>
      <c r="F49" s="275" t="s">
        <v>12</v>
      </c>
      <c r="G49" s="275">
        <v>9.3000000000000007</v>
      </c>
      <c r="H49" s="275">
        <v>25.3</v>
      </c>
      <c r="I49" s="275">
        <v>58.7</v>
      </c>
      <c r="J49" s="275">
        <v>83.5</v>
      </c>
      <c r="K49" s="275">
        <v>133.1</v>
      </c>
      <c r="L49" s="275">
        <v>126.5</v>
      </c>
      <c r="M49" s="275">
        <v>133</v>
      </c>
      <c r="N49" s="36" t="s">
        <v>228</v>
      </c>
    </row>
    <row r="50" spans="1:60" ht="54.75" customHeight="1" x14ac:dyDescent="0.2">
      <c r="A50" s="654"/>
      <c r="B50" s="509" t="s">
        <v>24</v>
      </c>
      <c r="C50" s="510"/>
      <c r="D50" s="277"/>
      <c r="E50" s="277"/>
      <c r="F50" s="275"/>
      <c r="G50" s="355">
        <f>G49+G48+G47+G46+G44+G43+G42+G45</f>
        <v>8897.7000000000007</v>
      </c>
      <c r="H50" s="355">
        <f t="shared" ref="H50:M50" si="2">H49+H48+H47+H46+H44+H43+H42+H45</f>
        <v>48880.500000000007</v>
      </c>
      <c r="I50" s="355">
        <f t="shared" si="2"/>
        <v>12444.8</v>
      </c>
      <c r="J50" s="355">
        <f t="shared" si="2"/>
        <v>20405.099999999995</v>
      </c>
      <c r="K50" s="355">
        <f t="shared" si="2"/>
        <v>32111.5</v>
      </c>
      <c r="L50" s="355">
        <f t="shared" si="2"/>
        <v>31769</v>
      </c>
      <c r="M50" s="355">
        <f t="shared" si="2"/>
        <v>33581.200000000004</v>
      </c>
      <c r="N50" s="277"/>
      <c r="O50" s="216"/>
    </row>
    <row r="51" spans="1:60" ht="55.5" customHeight="1" x14ac:dyDescent="0.4">
      <c r="A51" s="827" t="s">
        <v>282</v>
      </c>
      <c r="B51" s="828"/>
      <c r="C51" s="828"/>
      <c r="D51" s="828"/>
      <c r="E51" s="828"/>
      <c r="F51" s="828"/>
      <c r="G51" s="828"/>
      <c r="H51" s="828"/>
      <c r="I51" s="828"/>
      <c r="J51" s="828"/>
      <c r="K51" s="828"/>
      <c r="L51" s="828"/>
      <c r="M51" s="828"/>
      <c r="N51" s="829"/>
      <c r="O51" s="115"/>
    </row>
    <row r="52" spans="1:60" ht="301.5" customHeight="1" x14ac:dyDescent="0.2">
      <c r="A52" s="830" t="s">
        <v>123</v>
      </c>
      <c r="B52" s="511" t="s">
        <v>114</v>
      </c>
      <c r="C52" s="507" t="s">
        <v>115</v>
      </c>
      <c r="D52" s="482" t="s">
        <v>601</v>
      </c>
      <c r="E52" s="503" t="s">
        <v>478</v>
      </c>
      <c r="F52" s="276" t="s">
        <v>65</v>
      </c>
      <c r="G52" s="570">
        <v>333420.5</v>
      </c>
      <c r="H52" s="276">
        <v>298839.8</v>
      </c>
      <c r="I52" s="276">
        <v>0</v>
      </c>
      <c r="J52" s="276">
        <v>0</v>
      </c>
      <c r="K52" s="276">
        <v>0</v>
      </c>
      <c r="L52" s="276">
        <v>0</v>
      </c>
      <c r="M52" s="276">
        <v>0</v>
      </c>
      <c r="N52" s="512" t="s">
        <v>94</v>
      </c>
      <c r="O52" s="74"/>
      <c r="P52" s="74"/>
      <c r="Q52" s="74"/>
      <c r="R52" s="74"/>
      <c r="S52" s="74"/>
      <c r="T52" s="74"/>
    </row>
    <row r="53" spans="1:60" ht="288.75" customHeight="1" x14ac:dyDescent="0.2">
      <c r="A53" s="831"/>
      <c r="B53" s="833" t="s">
        <v>288</v>
      </c>
      <c r="C53" s="501" t="s">
        <v>249</v>
      </c>
      <c r="D53" s="482" t="s">
        <v>601</v>
      </c>
      <c r="E53" s="503" t="s">
        <v>478</v>
      </c>
      <c r="F53" s="276" t="s">
        <v>65</v>
      </c>
      <c r="G53" s="533">
        <v>362389.1</v>
      </c>
      <c r="H53" s="533">
        <v>398250</v>
      </c>
      <c r="I53" s="533">
        <v>419357.3</v>
      </c>
      <c r="J53" s="533">
        <v>458919.4</v>
      </c>
      <c r="K53" s="533">
        <v>502516.7</v>
      </c>
      <c r="L53" s="533">
        <v>79200</v>
      </c>
      <c r="M53" s="533">
        <v>79200</v>
      </c>
      <c r="N53" s="512" t="s">
        <v>95</v>
      </c>
      <c r="P53" s="74"/>
    </row>
    <row r="54" spans="1:60" ht="283.5" customHeight="1" x14ac:dyDescent="0.2">
      <c r="A54" s="831"/>
      <c r="B54" s="834"/>
      <c r="C54" s="501" t="s">
        <v>117</v>
      </c>
      <c r="D54" s="482" t="s">
        <v>601</v>
      </c>
      <c r="E54" s="503" t="s">
        <v>478</v>
      </c>
      <c r="F54" s="276" t="s">
        <v>65</v>
      </c>
      <c r="G54" s="275">
        <v>158.9</v>
      </c>
      <c r="H54" s="275">
        <v>144.6</v>
      </c>
      <c r="I54" s="275">
        <v>0</v>
      </c>
      <c r="J54" s="275">
        <v>121.1</v>
      </c>
      <c r="K54" s="275">
        <v>121.1</v>
      </c>
      <c r="L54" s="275">
        <v>0</v>
      </c>
      <c r="M54" s="275">
        <v>0</v>
      </c>
      <c r="N54" s="512" t="s">
        <v>118</v>
      </c>
      <c r="P54" s="74"/>
    </row>
    <row r="55" spans="1:60" ht="271.5" customHeight="1" x14ac:dyDescent="0.2">
      <c r="A55" s="831"/>
      <c r="B55" s="834"/>
      <c r="C55" s="513" t="s">
        <v>116</v>
      </c>
      <c r="D55" s="325" t="s">
        <v>601</v>
      </c>
      <c r="E55" s="503" t="s">
        <v>478</v>
      </c>
      <c r="F55" s="508" t="s">
        <v>65</v>
      </c>
      <c r="G55" s="275">
        <v>23950.7</v>
      </c>
      <c r="H55" s="275">
        <v>26715.3</v>
      </c>
      <c r="I55" s="275">
        <v>27315.4</v>
      </c>
      <c r="J55" s="275">
        <v>29783.8</v>
      </c>
      <c r="K55" s="275">
        <v>14651.3</v>
      </c>
      <c r="L55" s="275">
        <v>0</v>
      </c>
      <c r="M55" s="275">
        <v>0</v>
      </c>
      <c r="N55" s="512" t="s">
        <v>99</v>
      </c>
      <c r="P55" s="74"/>
    </row>
    <row r="56" spans="1:60" ht="145.5" customHeight="1" x14ac:dyDescent="0.2">
      <c r="A56" s="831"/>
      <c r="B56" s="514" t="s">
        <v>340</v>
      </c>
      <c r="C56" s="488" t="s">
        <v>402</v>
      </c>
      <c r="D56" s="835" t="s">
        <v>601</v>
      </c>
      <c r="E56" s="838" t="s">
        <v>478</v>
      </c>
      <c r="F56" s="841" t="s">
        <v>12</v>
      </c>
      <c r="G56" s="277">
        <f>G57+G58</f>
        <v>1087.2</v>
      </c>
      <c r="H56" s="277">
        <f t="shared" ref="H56:J56" si="3">H57+H58</f>
        <v>1485.8</v>
      </c>
      <c r="I56" s="68">
        <f>I57+I58</f>
        <v>923.80000000000007</v>
      </c>
      <c r="J56" s="277">
        <f t="shared" si="3"/>
        <v>0</v>
      </c>
      <c r="K56" s="277">
        <v>0</v>
      </c>
      <c r="L56" s="68">
        <f>L57+L58</f>
        <v>100</v>
      </c>
      <c r="M56" s="68">
        <v>105.9</v>
      </c>
      <c r="N56" s="850" t="s">
        <v>351</v>
      </c>
    </row>
    <row r="57" spans="1:60" ht="89.25" customHeight="1" x14ac:dyDescent="0.2">
      <c r="A57" s="831"/>
      <c r="B57" s="515"/>
      <c r="C57" s="516" t="s">
        <v>324</v>
      </c>
      <c r="D57" s="836"/>
      <c r="E57" s="839"/>
      <c r="F57" s="842"/>
      <c r="G57" s="279">
        <v>1.5</v>
      </c>
      <c r="H57" s="279">
        <v>2.2000000000000002</v>
      </c>
      <c r="I57" s="278">
        <v>0.6</v>
      </c>
      <c r="J57" s="279">
        <v>0</v>
      </c>
      <c r="K57" s="279">
        <v>0</v>
      </c>
      <c r="L57" s="528">
        <v>0</v>
      </c>
      <c r="M57" s="279">
        <v>0</v>
      </c>
      <c r="N57" s="851"/>
    </row>
    <row r="58" spans="1:60" ht="36" customHeight="1" x14ac:dyDescent="0.2">
      <c r="A58" s="831"/>
      <c r="B58" s="515"/>
      <c r="C58" s="517" t="s">
        <v>323</v>
      </c>
      <c r="D58" s="837"/>
      <c r="E58" s="840"/>
      <c r="F58" s="843"/>
      <c r="G58" s="279">
        <v>1085.7</v>
      </c>
      <c r="H58" s="280">
        <v>1483.6</v>
      </c>
      <c r="I58" s="280">
        <v>923.2</v>
      </c>
      <c r="J58" s="280">
        <v>0</v>
      </c>
      <c r="K58" s="280">
        <v>0</v>
      </c>
      <c r="L58" s="462">
        <v>100</v>
      </c>
      <c r="M58" s="280">
        <v>105.9</v>
      </c>
      <c r="N58" s="852"/>
    </row>
    <row r="59" spans="1:60" ht="321" customHeight="1" x14ac:dyDescent="0.2">
      <c r="A59" s="831"/>
      <c r="B59" s="515"/>
      <c r="C59" s="518" t="s">
        <v>591</v>
      </c>
      <c r="D59" s="325" t="s">
        <v>601</v>
      </c>
      <c r="E59" s="519" t="s">
        <v>515</v>
      </c>
      <c r="F59" s="508" t="s">
        <v>12</v>
      </c>
      <c r="G59" s="275">
        <v>24000</v>
      </c>
      <c r="H59" s="275">
        <v>25488</v>
      </c>
      <c r="I59" s="275">
        <v>0</v>
      </c>
      <c r="J59" s="275">
        <v>0</v>
      </c>
      <c r="K59" s="275">
        <v>11638</v>
      </c>
      <c r="L59" s="275">
        <v>21402</v>
      </c>
      <c r="M59" s="275">
        <v>22665</v>
      </c>
      <c r="N59" s="512" t="s">
        <v>496</v>
      </c>
    </row>
    <row r="60" spans="1:60" ht="219.75" customHeight="1" x14ac:dyDescent="0.2">
      <c r="A60" s="831"/>
      <c r="B60" s="515"/>
      <c r="C60" s="520" t="s">
        <v>352</v>
      </c>
      <c r="D60" s="325" t="s">
        <v>601</v>
      </c>
      <c r="E60" s="521" t="s">
        <v>289</v>
      </c>
      <c r="F60" s="508" t="s">
        <v>12</v>
      </c>
      <c r="G60" s="275">
        <v>1269.7</v>
      </c>
      <c r="H60" s="275">
        <v>2581</v>
      </c>
      <c r="I60" s="275">
        <v>1543.7</v>
      </c>
      <c r="J60" s="275">
        <v>1543.6</v>
      </c>
      <c r="K60" s="275">
        <v>1543.6</v>
      </c>
      <c r="L60" s="275">
        <v>1700</v>
      </c>
      <c r="M60" s="275">
        <v>1800.3</v>
      </c>
      <c r="N60" s="512" t="s">
        <v>353</v>
      </c>
    </row>
    <row r="61" spans="1:60" ht="232.5" customHeight="1" x14ac:dyDescent="0.2">
      <c r="A61" s="831"/>
      <c r="B61" s="505"/>
      <c r="C61" s="522" t="s">
        <v>400</v>
      </c>
      <c r="D61" s="325" t="s">
        <v>601</v>
      </c>
      <c r="E61" s="521" t="s">
        <v>377</v>
      </c>
      <c r="F61" s="508" t="s">
        <v>12</v>
      </c>
      <c r="G61" s="275">
        <v>0</v>
      </c>
      <c r="H61" s="275">
        <v>1000</v>
      </c>
      <c r="I61" s="275">
        <v>0</v>
      </c>
      <c r="J61" s="275">
        <v>0</v>
      </c>
      <c r="K61" s="275">
        <v>0</v>
      </c>
      <c r="L61" s="275">
        <v>0</v>
      </c>
      <c r="M61" s="275">
        <v>0</v>
      </c>
      <c r="N61" s="523" t="s">
        <v>339</v>
      </c>
    </row>
    <row r="62" spans="1:60" s="6" customFormat="1" ht="57" customHeight="1" x14ac:dyDescent="0.2">
      <c r="A62" s="832"/>
      <c r="B62" s="853" t="s">
        <v>24</v>
      </c>
      <c r="C62" s="853"/>
      <c r="D62" s="853"/>
      <c r="E62" s="853"/>
      <c r="F62" s="275"/>
      <c r="G62" s="538">
        <f>G52+G53+G54+G55+G56+G59+G61+G60</f>
        <v>746276.09999999986</v>
      </c>
      <c r="H62" s="538">
        <f t="shared" ref="H62:K62" si="4">H52+H53+H54+H55+H56+H59+H61+H60</f>
        <v>754504.50000000012</v>
      </c>
      <c r="I62" s="538">
        <f t="shared" si="4"/>
        <v>449140.2</v>
      </c>
      <c r="J62" s="538">
        <f t="shared" si="4"/>
        <v>490367.89999999997</v>
      </c>
      <c r="K62" s="538">
        <f t="shared" si="4"/>
        <v>530470.69999999995</v>
      </c>
      <c r="L62" s="538">
        <f>L52+L53+L54+L55+L56+L59+L61+L60</f>
        <v>102402</v>
      </c>
      <c r="M62" s="538">
        <f>M52+M53+M54+M55+M56+M59+M61+M60</f>
        <v>103771.2</v>
      </c>
      <c r="N62" s="277"/>
      <c r="O62" s="21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row>
    <row r="63" spans="1:60" s="6" customFormat="1" ht="45" customHeight="1" x14ac:dyDescent="0.2">
      <c r="A63" s="47"/>
      <c r="B63" s="620" t="s">
        <v>124</v>
      </c>
      <c r="C63" s="740"/>
      <c r="D63" s="621"/>
      <c r="E63" s="621"/>
      <c r="F63" s="740"/>
      <c r="G63" s="740"/>
      <c r="H63" s="740"/>
      <c r="I63" s="740"/>
      <c r="J63" s="740"/>
      <c r="K63" s="740"/>
      <c r="L63" s="740"/>
      <c r="M63" s="740"/>
      <c r="N63" s="622"/>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row>
    <row r="64" spans="1:60" s="6" customFormat="1" ht="219" customHeight="1" x14ac:dyDescent="0.2">
      <c r="A64" s="623" t="s">
        <v>8</v>
      </c>
      <c r="B64" s="741" t="s">
        <v>125</v>
      </c>
      <c r="C64" s="425" t="s">
        <v>126</v>
      </c>
      <c r="D64" s="743" t="s">
        <v>601</v>
      </c>
      <c r="E64" s="745" t="s">
        <v>478</v>
      </c>
      <c r="F64" s="131" t="s">
        <v>12</v>
      </c>
      <c r="G64" s="388">
        <v>492.6</v>
      </c>
      <c r="H64" s="388">
        <v>536.4</v>
      </c>
      <c r="I64" s="281">
        <v>595.1</v>
      </c>
      <c r="J64" s="281">
        <v>680</v>
      </c>
      <c r="K64" s="282">
        <v>660.4</v>
      </c>
      <c r="L64" s="473">
        <v>630</v>
      </c>
      <c r="M64" s="473">
        <v>667.2</v>
      </c>
      <c r="N64" s="747" t="s">
        <v>100</v>
      </c>
      <c r="O64" s="72"/>
      <c r="P64" s="72"/>
      <c r="Q64" s="72"/>
      <c r="R64" s="72"/>
      <c r="S64" s="72"/>
      <c r="T64" s="73"/>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row>
    <row r="65" spans="1:60" s="6" customFormat="1" ht="46.5" customHeight="1" x14ac:dyDescent="0.2">
      <c r="A65" s="624"/>
      <c r="B65" s="741"/>
      <c r="C65" s="129"/>
      <c r="D65" s="744"/>
      <c r="E65" s="746"/>
      <c r="F65" s="135" t="s">
        <v>376</v>
      </c>
      <c r="G65" s="133">
        <v>277.10000000000002</v>
      </c>
      <c r="H65" s="133">
        <v>236.4</v>
      </c>
      <c r="I65" s="472">
        <v>156.69999999999999</v>
      </c>
      <c r="J65" s="472">
        <v>0</v>
      </c>
      <c r="K65" s="472">
        <v>0</v>
      </c>
      <c r="L65" s="472">
        <v>0</v>
      </c>
      <c r="M65" s="498">
        <v>0</v>
      </c>
      <c r="N65" s="747"/>
      <c r="O65" s="72"/>
      <c r="P65" s="72"/>
      <c r="Q65" s="72"/>
      <c r="R65" s="72"/>
      <c r="S65" s="72"/>
      <c r="T65" s="73"/>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row>
    <row r="66" spans="1:60" s="6" customFormat="1" ht="279" customHeight="1" x14ac:dyDescent="0.2">
      <c r="A66" s="624"/>
      <c r="B66" s="742"/>
      <c r="C66" s="424" t="s">
        <v>325</v>
      </c>
      <c r="D66" s="392" t="s">
        <v>601</v>
      </c>
      <c r="E66" s="293" t="s">
        <v>478</v>
      </c>
      <c r="F66" s="389" t="s">
        <v>12</v>
      </c>
      <c r="G66" s="389">
        <v>156.6</v>
      </c>
      <c r="H66" s="202">
        <v>214</v>
      </c>
      <c r="I66" s="283">
        <v>144.6</v>
      </c>
      <c r="J66" s="356">
        <v>110</v>
      </c>
      <c r="K66" s="356">
        <v>125</v>
      </c>
      <c r="L66" s="356">
        <v>150</v>
      </c>
      <c r="M66" s="356">
        <v>158.9</v>
      </c>
      <c r="N66" s="592"/>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row>
    <row r="67" spans="1:60" s="6" customFormat="1" ht="270.75" customHeight="1" x14ac:dyDescent="0.35">
      <c r="A67" s="624"/>
      <c r="B67" s="742"/>
      <c r="C67" s="412" t="s">
        <v>127</v>
      </c>
      <c r="D67" s="482" t="s">
        <v>601</v>
      </c>
      <c r="E67" s="161" t="s">
        <v>478</v>
      </c>
      <c r="F67" s="396" t="s">
        <v>65</v>
      </c>
      <c r="G67" s="534">
        <v>33905.199999999997</v>
      </c>
      <c r="H67" s="534">
        <v>37336.1</v>
      </c>
      <c r="I67" s="535">
        <v>39628.5</v>
      </c>
      <c r="J67" s="535">
        <v>40963.5</v>
      </c>
      <c r="K67" s="535">
        <v>22058.1</v>
      </c>
      <c r="L67" s="535">
        <v>14.5</v>
      </c>
      <c r="M67" s="535">
        <v>14.5</v>
      </c>
      <c r="N67" s="592"/>
      <c r="O67" s="7"/>
      <c r="P67" s="235"/>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row>
    <row r="68" spans="1:60" s="6" customFormat="1" ht="38.25" customHeight="1" x14ac:dyDescent="0.2">
      <c r="A68" s="687"/>
      <c r="B68" s="748" t="s">
        <v>24</v>
      </c>
      <c r="C68" s="749"/>
      <c r="D68" s="749"/>
      <c r="E68" s="750"/>
      <c r="F68" s="37"/>
      <c r="G68" s="88">
        <f>G64+G66+G67</f>
        <v>34554.399999999994</v>
      </c>
      <c r="H68" s="88">
        <f t="shared" ref="H68:J68" si="5">H64+H66+H67</f>
        <v>38086.5</v>
      </c>
      <c r="I68" s="88">
        <f t="shared" si="5"/>
        <v>40368.199999999997</v>
      </c>
      <c r="J68" s="357">
        <f t="shared" si="5"/>
        <v>41753.5</v>
      </c>
      <c r="K68" s="357">
        <f>K64+K66+K67</f>
        <v>22843.5</v>
      </c>
      <c r="L68" s="357">
        <f>L64+L66+L67</f>
        <v>794.5</v>
      </c>
      <c r="M68" s="357">
        <f>M64+M66+M67</f>
        <v>840.6</v>
      </c>
      <c r="N68" s="39"/>
      <c r="O68" s="218"/>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row>
    <row r="69" spans="1:60" s="6" customFormat="1" ht="54" customHeight="1" x14ac:dyDescent="0.2">
      <c r="A69" s="677" t="s">
        <v>128</v>
      </c>
      <c r="B69" s="678"/>
      <c r="C69" s="678"/>
      <c r="D69" s="678"/>
      <c r="E69" s="678"/>
      <c r="F69" s="678"/>
      <c r="G69" s="678"/>
      <c r="H69" s="678"/>
      <c r="I69" s="678"/>
      <c r="J69" s="678"/>
      <c r="K69" s="678"/>
      <c r="L69" s="678"/>
      <c r="M69" s="678"/>
      <c r="N69" s="844"/>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row>
    <row r="70" spans="1:60" s="6" customFormat="1" ht="271.5" customHeight="1" x14ac:dyDescent="0.2">
      <c r="A70" s="687" t="s">
        <v>215</v>
      </c>
      <c r="B70" s="845" t="s">
        <v>132</v>
      </c>
      <c r="C70" s="524" t="s">
        <v>413</v>
      </c>
      <c r="D70" s="476" t="s">
        <v>601</v>
      </c>
      <c r="E70" s="489" t="s">
        <v>478</v>
      </c>
      <c r="F70" s="525" t="s">
        <v>102</v>
      </c>
      <c r="G70" s="167">
        <v>0</v>
      </c>
      <c r="H70" s="167">
        <v>0</v>
      </c>
      <c r="I70" s="167">
        <v>0</v>
      </c>
      <c r="J70" s="285">
        <v>0</v>
      </c>
      <c r="K70" s="285">
        <v>0</v>
      </c>
      <c r="L70" s="275">
        <v>0</v>
      </c>
      <c r="M70" s="275">
        <v>0</v>
      </c>
      <c r="N70" s="814" t="s">
        <v>96</v>
      </c>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row>
    <row r="71" spans="1:60" s="6" customFormat="1" ht="300" customHeight="1" x14ac:dyDescent="0.45">
      <c r="A71" s="680"/>
      <c r="B71" s="742"/>
      <c r="C71" s="45" t="s">
        <v>133</v>
      </c>
      <c r="D71" s="392" t="s">
        <v>601</v>
      </c>
      <c r="E71" s="161" t="s">
        <v>478</v>
      </c>
      <c r="F71" s="70" t="s">
        <v>65</v>
      </c>
      <c r="G71" s="38">
        <v>1933.8</v>
      </c>
      <c r="H71" s="38">
        <v>2046</v>
      </c>
      <c r="I71" s="275">
        <v>1024.2</v>
      </c>
      <c r="J71" s="275">
        <v>0</v>
      </c>
      <c r="K71" s="275">
        <v>0</v>
      </c>
      <c r="L71" s="275">
        <v>0</v>
      </c>
      <c r="M71" s="275">
        <v>0</v>
      </c>
      <c r="N71" s="814"/>
      <c r="O71" s="7"/>
      <c r="P71" s="236"/>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row>
    <row r="72" spans="1:60" s="6" customFormat="1" ht="297.75" customHeight="1" x14ac:dyDescent="0.45">
      <c r="A72" s="680"/>
      <c r="B72" s="742"/>
      <c r="C72" s="45" t="s">
        <v>134</v>
      </c>
      <c r="D72" s="482" t="s">
        <v>601</v>
      </c>
      <c r="E72" s="161" t="s">
        <v>478</v>
      </c>
      <c r="F72" s="70" t="s">
        <v>65</v>
      </c>
      <c r="G72" s="38">
        <v>515.70000000000005</v>
      </c>
      <c r="H72" s="38">
        <v>1163</v>
      </c>
      <c r="I72" s="275">
        <v>1337.5</v>
      </c>
      <c r="J72" s="275">
        <v>3285.4</v>
      </c>
      <c r="K72" s="275">
        <v>3450</v>
      </c>
      <c r="L72" s="275">
        <v>3906.9</v>
      </c>
      <c r="M72" s="275">
        <v>4137.3999999999996</v>
      </c>
      <c r="N72" s="814"/>
      <c r="O72" s="7"/>
      <c r="P72" s="236"/>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row>
    <row r="73" spans="1:60" s="6" customFormat="1" ht="52.5" customHeight="1" x14ac:dyDescent="0.2">
      <c r="A73" s="680"/>
      <c r="B73" s="846" t="s">
        <v>24</v>
      </c>
      <c r="C73" s="846"/>
      <c r="D73" s="846"/>
      <c r="E73" s="846"/>
      <c r="F73" s="36"/>
      <c r="G73" s="88">
        <f t="shared" ref="G73:M73" si="6">G72+G71+G70</f>
        <v>2449.5</v>
      </c>
      <c r="H73" s="88">
        <f t="shared" si="6"/>
        <v>3209</v>
      </c>
      <c r="I73" s="88">
        <f t="shared" si="6"/>
        <v>2361.6999999999998</v>
      </c>
      <c r="J73" s="357">
        <f t="shared" si="6"/>
        <v>3285.4</v>
      </c>
      <c r="K73" s="357">
        <f t="shared" si="6"/>
        <v>3450</v>
      </c>
      <c r="L73" s="357">
        <f t="shared" si="6"/>
        <v>3906.9</v>
      </c>
      <c r="M73" s="357">
        <f t="shared" si="6"/>
        <v>4137.3999999999996</v>
      </c>
      <c r="N73" s="485"/>
      <c r="O73" s="219"/>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row>
    <row r="74" spans="1:60" ht="33.75" customHeight="1" x14ac:dyDescent="0.2">
      <c r="A74" s="847" t="s">
        <v>129</v>
      </c>
      <c r="B74" s="819"/>
      <c r="C74" s="848"/>
      <c r="D74" s="848"/>
      <c r="E74" s="848"/>
      <c r="F74" s="848"/>
      <c r="G74" s="848"/>
      <c r="H74" s="848"/>
      <c r="I74" s="848"/>
      <c r="J74" s="848"/>
      <c r="K74" s="848"/>
      <c r="L74" s="848"/>
      <c r="M74" s="848"/>
      <c r="N74" s="849"/>
    </row>
    <row r="75" spans="1:60" ht="387" customHeight="1" x14ac:dyDescent="0.2">
      <c r="A75" s="755" t="s">
        <v>216</v>
      </c>
      <c r="B75" s="758" t="s">
        <v>513</v>
      </c>
      <c r="C75" s="760" t="s">
        <v>135</v>
      </c>
      <c r="D75" s="762" t="s">
        <v>601</v>
      </c>
      <c r="E75" s="764" t="s">
        <v>9</v>
      </c>
      <c r="F75" s="720" t="s">
        <v>12</v>
      </c>
      <c r="G75" s="751">
        <v>25071</v>
      </c>
      <c r="H75" s="751">
        <v>34833.599999999999</v>
      </c>
      <c r="I75" s="751">
        <v>27456.799999999999</v>
      </c>
      <c r="J75" s="751">
        <v>33725.199999999997</v>
      </c>
      <c r="K75" s="751">
        <v>34066.400000000001</v>
      </c>
      <c r="L75" s="751">
        <v>36895.9</v>
      </c>
      <c r="M75" s="751">
        <v>39072.800000000003</v>
      </c>
      <c r="N75" s="753" t="s">
        <v>18</v>
      </c>
    </row>
    <row r="76" spans="1:60" ht="54.75" customHeight="1" x14ac:dyDescent="0.2">
      <c r="A76" s="756"/>
      <c r="B76" s="759"/>
      <c r="C76" s="761"/>
      <c r="D76" s="763"/>
      <c r="E76" s="765"/>
      <c r="F76" s="721"/>
      <c r="G76" s="752"/>
      <c r="H76" s="752"/>
      <c r="I76" s="752"/>
      <c r="J76" s="752"/>
      <c r="K76" s="752"/>
      <c r="L76" s="812"/>
      <c r="M76" s="826"/>
      <c r="N76" s="754"/>
    </row>
    <row r="77" spans="1:60" ht="163.5" customHeight="1" x14ac:dyDescent="0.2">
      <c r="A77" s="756"/>
      <c r="B77" s="766" t="s">
        <v>514</v>
      </c>
      <c r="C77" s="181" t="s">
        <v>236</v>
      </c>
      <c r="D77" s="182" t="s">
        <v>601</v>
      </c>
      <c r="E77" s="768" t="s">
        <v>101</v>
      </c>
      <c r="F77" s="183" t="s">
        <v>12</v>
      </c>
      <c r="G77" s="184">
        <v>6007.7</v>
      </c>
      <c r="H77" s="185">
        <v>6938.9</v>
      </c>
      <c r="I77" s="185">
        <v>6879.2</v>
      </c>
      <c r="J77" s="185">
        <v>9202.5</v>
      </c>
      <c r="K77" s="384">
        <v>9732.4</v>
      </c>
      <c r="L77" s="463">
        <v>12506.2</v>
      </c>
      <c r="M77" s="463">
        <v>13244.1</v>
      </c>
      <c r="N77" s="772" t="s">
        <v>137</v>
      </c>
    </row>
    <row r="78" spans="1:60" ht="165.75" customHeight="1" x14ac:dyDescent="0.45">
      <c r="A78" s="756"/>
      <c r="B78" s="767"/>
      <c r="C78" s="292" t="s">
        <v>394</v>
      </c>
      <c r="D78" s="774" t="s">
        <v>601</v>
      </c>
      <c r="E78" s="769"/>
      <c r="F78" s="720" t="s">
        <v>399</v>
      </c>
      <c r="G78" s="432">
        <f>G79+G80+G81+G82</f>
        <v>900</v>
      </c>
      <c r="H78" s="432">
        <f>H79+H80+H81+H82</f>
        <v>0</v>
      </c>
      <c r="I78" s="432">
        <f>I79+I80+I81+I82</f>
        <v>0</v>
      </c>
      <c r="J78" s="432">
        <f>J79+J80+J81+J82</f>
        <v>0</v>
      </c>
      <c r="K78" s="186">
        <f>K79+K80+K81+K82</f>
        <v>0</v>
      </c>
      <c r="L78" s="464">
        <v>0</v>
      </c>
      <c r="M78" s="529"/>
      <c r="N78" s="773"/>
      <c r="P78" s="237"/>
    </row>
    <row r="79" spans="1:60" ht="51" customHeight="1" x14ac:dyDescent="0.2">
      <c r="A79" s="756"/>
      <c r="B79" s="767"/>
      <c r="C79" s="187" t="s">
        <v>395</v>
      </c>
      <c r="D79" s="775"/>
      <c r="E79" s="769"/>
      <c r="F79" s="721"/>
      <c r="G79" s="177">
        <v>15</v>
      </c>
      <c r="H79" s="178">
        <v>0</v>
      </c>
      <c r="I79" s="178">
        <v>0</v>
      </c>
      <c r="J79" s="178">
        <v>0</v>
      </c>
      <c r="K79" s="188">
        <v>0</v>
      </c>
      <c r="L79" s="180">
        <v>0</v>
      </c>
      <c r="M79" s="180"/>
      <c r="N79" s="773"/>
    </row>
    <row r="80" spans="1:60" ht="50.25" customHeight="1" x14ac:dyDescent="0.2">
      <c r="A80" s="756"/>
      <c r="B80" s="767"/>
      <c r="C80" s="187" t="s">
        <v>396</v>
      </c>
      <c r="D80" s="775"/>
      <c r="E80" s="769"/>
      <c r="F80" s="721"/>
      <c r="G80" s="177">
        <v>15</v>
      </c>
      <c r="H80" s="178">
        <v>0</v>
      </c>
      <c r="I80" s="178">
        <v>0</v>
      </c>
      <c r="J80" s="178">
        <v>0</v>
      </c>
      <c r="K80" s="188">
        <v>0</v>
      </c>
      <c r="L80" s="180">
        <v>0</v>
      </c>
      <c r="M80" s="180"/>
      <c r="N80" s="773"/>
    </row>
    <row r="81" spans="1:14" ht="36" customHeight="1" x14ac:dyDescent="0.2">
      <c r="A81" s="756"/>
      <c r="B81" s="767"/>
      <c r="C81" s="187" t="s">
        <v>397</v>
      </c>
      <c r="D81" s="775"/>
      <c r="E81" s="769"/>
      <c r="F81" s="721"/>
      <c r="G81" s="177">
        <v>370</v>
      </c>
      <c r="H81" s="178">
        <v>0</v>
      </c>
      <c r="I81" s="178">
        <v>0</v>
      </c>
      <c r="J81" s="178">
        <v>0</v>
      </c>
      <c r="K81" s="188">
        <v>0</v>
      </c>
      <c r="L81" s="180">
        <v>0</v>
      </c>
      <c r="M81" s="180"/>
      <c r="N81" s="773"/>
    </row>
    <row r="82" spans="1:14" ht="33" customHeight="1" x14ac:dyDescent="0.2">
      <c r="A82" s="756"/>
      <c r="B82" s="767"/>
      <c r="C82" s="179" t="s">
        <v>398</v>
      </c>
      <c r="D82" s="776"/>
      <c r="E82" s="770"/>
      <c r="F82" s="722"/>
      <c r="G82" s="189">
        <v>500</v>
      </c>
      <c r="H82" s="189">
        <v>0</v>
      </c>
      <c r="I82" s="189">
        <v>0</v>
      </c>
      <c r="J82" s="189">
        <v>0</v>
      </c>
      <c r="K82" s="190">
        <v>0</v>
      </c>
      <c r="L82" s="465">
        <v>0</v>
      </c>
      <c r="M82" s="180"/>
      <c r="N82" s="773"/>
    </row>
    <row r="83" spans="1:14" ht="82.5" customHeight="1" x14ac:dyDescent="0.2">
      <c r="A83" s="756"/>
      <c r="B83" s="723" t="s">
        <v>509</v>
      </c>
      <c r="C83" s="242" t="s">
        <v>507</v>
      </c>
      <c r="D83" s="725" t="s">
        <v>601</v>
      </c>
      <c r="E83" s="727" t="s">
        <v>428</v>
      </c>
      <c r="F83" s="729" t="s">
        <v>384</v>
      </c>
      <c r="G83" s="199"/>
      <c r="H83" s="199">
        <v>6498.8</v>
      </c>
      <c r="I83" s="199">
        <v>8100</v>
      </c>
      <c r="J83" s="199">
        <f>10675.7-61.4</f>
        <v>10614.300000000001</v>
      </c>
      <c r="K83" s="200">
        <v>11001.3</v>
      </c>
      <c r="L83" s="199">
        <v>11998.9</v>
      </c>
      <c r="M83" s="199">
        <v>12706.8</v>
      </c>
      <c r="N83" s="731" t="s">
        <v>427</v>
      </c>
    </row>
    <row r="84" spans="1:14" ht="53.25" customHeight="1" x14ac:dyDescent="0.2">
      <c r="A84" s="756"/>
      <c r="B84" s="724"/>
      <c r="C84" s="261" t="s">
        <v>508</v>
      </c>
      <c r="D84" s="726"/>
      <c r="E84" s="728"/>
      <c r="F84" s="730"/>
      <c r="G84" s="199"/>
      <c r="H84" s="199"/>
      <c r="I84" s="180">
        <v>14</v>
      </c>
      <c r="J84" s="199"/>
      <c r="K84" s="200"/>
      <c r="L84" s="199"/>
      <c r="M84" s="199"/>
      <c r="N84" s="732"/>
    </row>
    <row r="85" spans="1:14" ht="168" customHeight="1" x14ac:dyDescent="0.2">
      <c r="A85" s="756"/>
      <c r="B85" s="724"/>
      <c r="C85" s="450" t="s">
        <v>414</v>
      </c>
      <c r="D85" s="726"/>
      <c r="E85" s="430" t="s">
        <v>429</v>
      </c>
      <c r="F85" s="730"/>
      <c r="G85" s="199"/>
      <c r="H85" s="199"/>
      <c r="I85" s="199"/>
      <c r="J85" s="199"/>
      <c r="K85" s="200"/>
      <c r="L85" s="199"/>
      <c r="M85" s="199"/>
      <c r="N85" s="732"/>
    </row>
    <row r="86" spans="1:14" ht="199.5" customHeight="1" x14ac:dyDescent="0.2">
      <c r="A86" s="756"/>
      <c r="B86" s="724"/>
      <c r="C86" s="242" t="s">
        <v>415</v>
      </c>
      <c r="D86" s="726"/>
      <c r="E86" s="306" t="s">
        <v>430</v>
      </c>
      <c r="F86" s="730"/>
      <c r="G86" s="199"/>
      <c r="H86" s="199"/>
      <c r="I86" s="199"/>
      <c r="J86" s="199"/>
      <c r="K86" s="200"/>
      <c r="L86" s="466"/>
      <c r="M86" s="466"/>
      <c r="N86" s="733"/>
    </row>
    <row r="87" spans="1:14" ht="159" customHeight="1" x14ac:dyDescent="0.2">
      <c r="A87" s="756"/>
      <c r="B87" s="433"/>
      <c r="C87" s="242" t="s">
        <v>416</v>
      </c>
      <c r="D87" s="726"/>
      <c r="E87" s="306" t="s">
        <v>428</v>
      </c>
      <c r="F87" s="730"/>
      <c r="G87" s="199"/>
      <c r="H87" s="199"/>
      <c r="I87" s="199"/>
      <c r="J87" s="199"/>
      <c r="K87" s="200"/>
      <c r="L87" s="466"/>
      <c r="M87" s="199"/>
      <c r="N87" s="733"/>
    </row>
    <row r="88" spans="1:14" ht="183" customHeight="1" x14ac:dyDescent="0.2">
      <c r="A88" s="756"/>
      <c r="B88" s="735"/>
      <c r="C88" s="242" t="s">
        <v>574</v>
      </c>
      <c r="D88" s="726"/>
      <c r="E88" s="727" t="s">
        <v>575</v>
      </c>
      <c r="F88" s="730"/>
      <c r="G88" s="180"/>
      <c r="H88" s="180"/>
      <c r="I88" s="180"/>
      <c r="J88" s="308">
        <f>J89</f>
        <v>72</v>
      </c>
      <c r="K88" s="309">
        <f>K89</f>
        <v>100.8</v>
      </c>
      <c r="L88" s="309">
        <f>L89</f>
        <v>46.9</v>
      </c>
      <c r="M88" s="308">
        <v>0</v>
      </c>
      <c r="N88" s="733"/>
    </row>
    <row r="89" spans="1:14" ht="81" customHeight="1" x14ac:dyDescent="0.2">
      <c r="A89" s="756"/>
      <c r="B89" s="733"/>
      <c r="C89" s="307" t="s">
        <v>589</v>
      </c>
      <c r="D89" s="726"/>
      <c r="E89" s="736"/>
      <c r="F89" s="730"/>
      <c r="G89" s="180"/>
      <c r="H89" s="180"/>
      <c r="I89" s="180"/>
      <c r="J89" s="180">
        <v>72</v>
      </c>
      <c r="K89" s="191">
        <v>100.8</v>
      </c>
      <c r="L89" s="180">
        <v>46.9</v>
      </c>
      <c r="M89" s="180">
        <v>0</v>
      </c>
      <c r="N89" s="733"/>
    </row>
    <row r="90" spans="1:14" ht="199.5" customHeight="1" x14ac:dyDescent="0.2">
      <c r="A90" s="756"/>
      <c r="B90" s="433"/>
      <c r="C90" s="242" t="s">
        <v>417</v>
      </c>
      <c r="D90" s="726"/>
      <c r="E90" s="306" t="s">
        <v>431</v>
      </c>
      <c r="F90" s="730"/>
      <c r="G90" s="180"/>
      <c r="H90" s="180"/>
      <c r="I90" s="180"/>
      <c r="J90" s="180"/>
      <c r="K90" s="191"/>
      <c r="L90" s="180"/>
      <c r="M90" s="180"/>
      <c r="N90" s="733"/>
    </row>
    <row r="91" spans="1:14" ht="120" customHeight="1" x14ac:dyDescent="0.2">
      <c r="A91" s="756"/>
      <c r="B91" s="433"/>
      <c r="C91" s="242" t="s">
        <v>418</v>
      </c>
      <c r="D91" s="726"/>
      <c r="E91" s="306" t="s">
        <v>432</v>
      </c>
      <c r="F91" s="730"/>
      <c r="G91" s="180"/>
      <c r="H91" s="180"/>
      <c r="I91" s="180"/>
      <c r="J91" s="180"/>
      <c r="K91" s="191"/>
      <c r="L91" s="180"/>
      <c r="M91" s="180"/>
      <c r="N91" s="733"/>
    </row>
    <row r="92" spans="1:14" ht="136.5" customHeight="1" x14ac:dyDescent="0.2">
      <c r="A92" s="756"/>
      <c r="B92" s="433"/>
      <c r="C92" s="242" t="s">
        <v>419</v>
      </c>
      <c r="D92" s="726"/>
      <c r="E92" s="306" t="s">
        <v>433</v>
      </c>
      <c r="F92" s="730"/>
      <c r="G92" s="180"/>
      <c r="H92" s="180"/>
      <c r="I92" s="180"/>
      <c r="J92" s="180"/>
      <c r="K92" s="191"/>
      <c r="L92" s="467"/>
      <c r="M92" s="467"/>
      <c r="N92" s="733"/>
    </row>
    <row r="93" spans="1:14" ht="262.5" customHeight="1" x14ac:dyDescent="0.2">
      <c r="A93" s="756"/>
      <c r="B93" s="433"/>
      <c r="C93" s="328" t="s">
        <v>420</v>
      </c>
      <c r="D93" s="726"/>
      <c r="E93" s="329" t="s">
        <v>434</v>
      </c>
      <c r="F93" s="730"/>
      <c r="G93" s="180"/>
      <c r="H93" s="180"/>
      <c r="I93" s="180"/>
      <c r="J93" s="180"/>
      <c r="K93" s="191"/>
      <c r="L93" s="180"/>
      <c r="M93" s="499"/>
      <c r="N93" s="733"/>
    </row>
    <row r="94" spans="1:14" ht="178.5" customHeight="1" x14ac:dyDescent="0.2">
      <c r="A94" s="756"/>
      <c r="B94" s="433"/>
      <c r="C94" s="328" t="s">
        <v>512</v>
      </c>
      <c r="D94" s="726"/>
      <c r="E94" s="329" t="s">
        <v>435</v>
      </c>
      <c r="F94" s="730"/>
      <c r="G94" s="199"/>
      <c r="H94" s="199"/>
      <c r="I94" s="199"/>
      <c r="J94" s="199"/>
      <c r="K94" s="200"/>
      <c r="L94" s="199"/>
      <c r="M94" s="199"/>
      <c r="N94" s="733"/>
    </row>
    <row r="95" spans="1:14" ht="141.75" customHeight="1" x14ac:dyDescent="0.2">
      <c r="A95" s="756"/>
      <c r="B95" s="433"/>
      <c r="C95" s="328" t="s">
        <v>441</v>
      </c>
      <c r="D95" s="726"/>
      <c r="E95" s="329" t="s">
        <v>428</v>
      </c>
      <c r="F95" s="730"/>
      <c r="G95" s="180"/>
      <c r="H95" s="180"/>
      <c r="I95" s="180"/>
      <c r="J95" s="180"/>
      <c r="K95" s="191"/>
      <c r="L95" s="180"/>
      <c r="M95" s="180"/>
      <c r="N95" s="733"/>
    </row>
    <row r="96" spans="1:14" ht="227.25" customHeight="1" x14ac:dyDescent="0.2">
      <c r="A96" s="756"/>
      <c r="B96" s="433"/>
      <c r="C96" s="340" t="s">
        <v>442</v>
      </c>
      <c r="D96" s="726"/>
      <c r="E96" s="341" t="s">
        <v>436</v>
      </c>
      <c r="F96" s="730"/>
      <c r="G96" s="192"/>
      <c r="H96" s="192"/>
      <c r="I96" s="192"/>
      <c r="J96" s="192"/>
      <c r="K96" s="193"/>
      <c r="L96" s="467"/>
      <c r="M96" s="467"/>
      <c r="N96" s="734"/>
    </row>
    <row r="97" spans="1:15" ht="341.25" customHeight="1" x14ac:dyDescent="0.2">
      <c r="A97" s="756"/>
      <c r="B97" s="433"/>
      <c r="C97" s="340" t="s">
        <v>491</v>
      </c>
      <c r="D97" s="726"/>
      <c r="E97" s="336" t="s">
        <v>500</v>
      </c>
      <c r="F97" s="76" t="s">
        <v>573</v>
      </c>
      <c r="G97" s="192"/>
      <c r="H97" s="212">
        <v>88.4</v>
      </c>
      <c r="I97" s="284">
        <v>3455.2</v>
      </c>
      <c r="J97" s="212">
        <v>4945</v>
      </c>
      <c r="K97" s="265">
        <v>5689.8</v>
      </c>
      <c r="L97" s="265">
        <v>5689.8</v>
      </c>
      <c r="M97" s="199">
        <v>5689.8</v>
      </c>
      <c r="N97" s="400" t="s">
        <v>456</v>
      </c>
    </row>
    <row r="98" spans="1:15" ht="153" customHeight="1" x14ac:dyDescent="0.2">
      <c r="A98" s="756"/>
      <c r="B98" s="433"/>
      <c r="C98" s="340" t="s">
        <v>578</v>
      </c>
      <c r="D98" s="726"/>
      <c r="E98" s="336" t="s">
        <v>579</v>
      </c>
      <c r="F98" s="264" t="s">
        <v>384</v>
      </c>
      <c r="G98" s="192"/>
      <c r="H98" s="212"/>
      <c r="I98" s="284"/>
      <c r="J98" s="212">
        <v>310.3</v>
      </c>
      <c r="K98" s="265">
        <v>0</v>
      </c>
      <c r="L98" s="199">
        <v>0</v>
      </c>
      <c r="M98" s="212">
        <v>0</v>
      </c>
      <c r="N98" s="431" t="s">
        <v>580</v>
      </c>
    </row>
    <row r="99" spans="1:15" ht="88.5" customHeight="1" x14ac:dyDescent="0.2">
      <c r="A99" s="756"/>
      <c r="B99" s="723" t="s">
        <v>536</v>
      </c>
      <c r="C99" s="340" t="s">
        <v>538</v>
      </c>
      <c r="D99" s="726"/>
      <c r="E99" s="336" t="s">
        <v>6</v>
      </c>
      <c r="F99" s="264" t="s">
        <v>102</v>
      </c>
      <c r="G99" s="192"/>
      <c r="H99" s="212"/>
      <c r="I99" s="284"/>
      <c r="J99" s="192"/>
      <c r="K99" s="193"/>
      <c r="L99" s="180"/>
      <c r="M99" s="180"/>
      <c r="N99" s="737" t="s">
        <v>537</v>
      </c>
    </row>
    <row r="100" spans="1:15" ht="69.75" customHeight="1" x14ac:dyDescent="0.2">
      <c r="A100" s="756"/>
      <c r="B100" s="724"/>
      <c r="C100" s="340" t="s">
        <v>539</v>
      </c>
      <c r="D100" s="726"/>
      <c r="E100" s="336" t="s">
        <v>6</v>
      </c>
      <c r="F100" s="264" t="s">
        <v>102</v>
      </c>
      <c r="G100" s="192"/>
      <c r="H100" s="212"/>
      <c r="I100" s="438"/>
      <c r="J100" s="192"/>
      <c r="K100" s="193"/>
      <c r="L100" s="180"/>
      <c r="M100" s="180"/>
      <c r="N100" s="738"/>
    </row>
    <row r="101" spans="1:15" ht="108" customHeight="1" x14ac:dyDescent="0.2">
      <c r="A101" s="756"/>
      <c r="B101" s="724"/>
      <c r="C101" s="340" t="s">
        <v>540</v>
      </c>
      <c r="D101" s="726"/>
      <c r="E101" s="336" t="s">
        <v>6</v>
      </c>
      <c r="F101" s="264" t="s">
        <v>102</v>
      </c>
      <c r="G101" s="192"/>
      <c r="H101" s="212"/>
      <c r="I101" s="438"/>
      <c r="J101" s="192"/>
      <c r="K101" s="193"/>
      <c r="L101" s="180"/>
      <c r="M101" s="180"/>
      <c r="N101" s="738"/>
    </row>
    <row r="102" spans="1:15" ht="99" customHeight="1" x14ac:dyDescent="0.2">
      <c r="A102" s="756"/>
      <c r="B102" s="771"/>
      <c r="C102" s="340" t="s">
        <v>541</v>
      </c>
      <c r="D102" s="726"/>
      <c r="E102" s="336" t="s">
        <v>6</v>
      </c>
      <c r="F102" s="264" t="s">
        <v>102</v>
      </c>
      <c r="G102" s="192"/>
      <c r="H102" s="212"/>
      <c r="I102" s="438"/>
      <c r="J102" s="192"/>
      <c r="K102" s="193"/>
      <c r="L102" s="467"/>
      <c r="M102" s="180"/>
      <c r="N102" s="739"/>
    </row>
    <row r="103" spans="1:15" ht="42" customHeight="1" x14ac:dyDescent="0.2">
      <c r="A103" s="757"/>
      <c r="B103" s="698" t="s">
        <v>24</v>
      </c>
      <c r="C103" s="698"/>
      <c r="D103" s="698"/>
      <c r="E103" s="698"/>
      <c r="F103" s="194"/>
      <c r="G103" s="125">
        <f>G75+G77+G78+G83+G94+G102+G97</f>
        <v>31978.7</v>
      </c>
      <c r="H103" s="125">
        <f t="shared" ref="H103:I103" si="7">H75+H77+H78+H83+H94+H102+H97</f>
        <v>48359.700000000004</v>
      </c>
      <c r="I103" s="125">
        <f t="shared" si="7"/>
        <v>45891.199999999997</v>
      </c>
      <c r="J103" s="355">
        <f>J75+J77+J78+J83+J94+J102+J97+J88+J98</f>
        <v>58869.3</v>
      </c>
      <c r="K103" s="355">
        <f>K75+K77+K78+K83+K94+K102+K97+K88+K98</f>
        <v>60590.700000000012</v>
      </c>
      <c r="L103" s="355">
        <f>L75+L77+L78+L83+L94+L102+L97+L88+L98</f>
        <v>67137.7</v>
      </c>
      <c r="M103" s="355">
        <f>M75+M77+M78+M83+M94+M102+M97+M88+M98</f>
        <v>70713.5</v>
      </c>
      <c r="N103" s="194"/>
      <c r="O103" s="220"/>
    </row>
    <row r="104" spans="1:15" ht="33" customHeight="1" x14ac:dyDescent="0.2">
      <c r="A104" s="699" t="s">
        <v>341</v>
      </c>
      <c r="B104" s="700"/>
      <c r="C104" s="701"/>
      <c r="D104" s="700"/>
      <c r="E104" s="700"/>
      <c r="F104" s="700"/>
      <c r="G104" s="700"/>
      <c r="H104" s="700"/>
      <c r="I104" s="700"/>
      <c r="J104" s="700"/>
      <c r="K104" s="700"/>
      <c r="L104" s="700"/>
      <c r="M104" s="700"/>
      <c r="N104" s="702"/>
    </row>
    <row r="105" spans="1:15" ht="165.75" customHeight="1" x14ac:dyDescent="0.2">
      <c r="A105" s="623" t="s">
        <v>217</v>
      </c>
      <c r="B105" s="711" t="s">
        <v>374</v>
      </c>
      <c r="C105" s="244" t="s">
        <v>588</v>
      </c>
      <c r="D105" s="714" t="s">
        <v>601</v>
      </c>
      <c r="E105" s="717" t="s">
        <v>381</v>
      </c>
      <c r="F105" s="645" t="s">
        <v>12</v>
      </c>
      <c r="G105" s="33">
        <f>G106+G107+G108+G109+G110+G113</f>
        <v>104.3</v>
      </c>
      <c r="H105" s="33">
        <v>184.3</v>
      </c>
      <c r="I105" s="33">
        <v>0</v>
      </c>
      <c r="J105" s="33">
        <v>93.4</v>
      </c>
      <c r="K105" s="33">
        <v>102.3</v>
      </c>
      <c r="L105" s="445">
        <v>111.1</v>
      </c>
      <c r="M105" s="33">
        <v>117.7</v>
      </c>
      <c r="N105" s="583" t="s">
        <v>336</v>
      </c>
    </row>
    <row r="106" spans="1:15" ht="50.25" customHeight="1" x14ac:dyDescent="0.2">
      <c r="A106" s="624"/>
      <c r="B106" s="712"/>
      <c r="C106" s="327" t="s">
        <v>421</v>
      </c>
      <c r="D106" s="715"/>
      <c r="E106" s="718"/>
      <c r="F106" s="707"/>
      <c r="G106" s="197">
        <v>14.1</v>
      </c>
      <c r="H106" s="197">
        <v>0</v>
      </c>
      <c r="I106" s="197">
        <v>0</v>
      </c>
      <c r="J106" s="197">
        <v>0</v>
      </c>
      <c r="K106" s="197">
        <v>0</v>
      </c>
      <c r="L106" s="197">
        <v>0</v>
      </c>
      <c r="M106" s="197">
        <v>0</v>
      </c>
      <c r="N106" s="609"/>
    </row>
    <row r="107" spans="1:15" ht="31.5" customHeight="1" x14ac:dyDescent="0.2">
      <c r="A107" s="624"/>
      <c r="B107" s="712"/>
      <c r="C107" s="327" t="s">
        <v>422</v>
      </c>
      <c r="D107" s="715"/>
      <c r="E107" s="718"/>
      <c r="F107" s="707"/>
      <c r="G107" s="197">
        <v>14</v>
      </c>
      <c r="H107" s="197">
        <v>0</v>
      </c>
      <c r="I107" s="197">
        <v>0</v>
      </c>
      <c r="J107" s="197">
        <v>0</v>
      </c>
      <c r="K107" s="197">
        <v>0</v>
      </c>
      <c r="L107" s="197">
        <v>0</v>
      </c>
      <c r="M107" s="197">
        <v>0</v>
      </c>
      <c r="N107" s="609"/>
    </row>
    <row r="108" spans="1:15" ht="27.75" customHeight="1" x14ac:dyDescent="0.2">
      <c r="A108" s="624"/>
      <c r="B108" s="712"/>
      <c r="C108" s="327" t="s">
        <v>423</v>
      </c>
      <c r="D108" s="715"/>
      <c r="E108" s="718"/>
      <c r="F108" s="707"/>
      <c r="G108" s="197">
        <v>14.2</v>
      </c>
      <c r="H108" s="197">
        <v>0</v>
      </c>
      <c r="I108" s="197">
        <v>0</v>
      </c>
      <c r="J108" s="197">
        <v>0</v>
      </c>
      <c r="K108" s="197">
        <v>0</v>
      </c>
      <c r="L108" s="197">
        <v>0</v>
      </c>
      <c r="M108" s="197">
        <v>0</v>
      </c>
      <c r="N108" s="609"/>
    </row>
    <row r="109" spans="1:15" ht="16.5" customHeight="1" x14ac:dyDescent="0.2">
      <c r="A109" s="624"/>
      <c r="B109" s="712"/>
      <c r="C109" s="195" t="s">
        <v>424</v>
      </c>
      <c r="D109" s="715"/>
      <c r="E109" s="718"/>
      <c r="F109" s="707"/>
      <c r="G109" s="197">
        <v>25</v>
      </c>
      <c r="H109" s="197">
        <v>0</v>
      </c>
      <c r="I109" s="197">
        <v>0</v>
      </c>
      <c r="J109" s="197">
        <v>0</v>
      </c>
      <c r="K109" s="197">
        <v>0</v>
      </c>
      <c r="L109" s="197">
        <v>0</v>
      </c>
      <c r="M109" s="197">
        <v>0</v>
      </c>
      <c r="N109" s="609"/>
    </row>
    <row r="110" spans="1:15" ht="33" customHeight="1" x14ac:dyDescent="0.2">
      <c r="A110" s="624"/>
      <c r="B110" s="712"/>
      <c r="C110" s="195" t="s">
        <v>425</v>
      </c>
      <c r="D110" s="715"/>
      <c r="E110" s="718"/>
      <c r="F110" s="707"/>
      <c r="G110" s="197">
        <v>29.3</v>
      </c>
      <c r="H110" s="197">
        <v>0</v>
      </c>
      <c r="I110" s="197">
        <v>0</v>
      </c>
      <c r="J110" s="197">
        <v>18.7</v>
      </c>
      <c r="K110" s="197">
        <v>20.5</v>
      </c>
      <c r="L110" s="197">
        <v>0</v>
      </c>
      <c r="M110" s="197">
        <v>0</v>
      </c>
      <c r="N110" s="609"/>
    </row>
    <row r="111" spans="1:15" ht="30.75" customHeight="1" x14ac:dyDescent="0.2">
      <c r="A111" s="624"/>
      <c r="B111" s="712"/>
      <c r="C111" s="337" t="s">
        <v>426</v>
      </c>
      <c r="D111" s="715"/>
      <c r="E111" s="718"/>
      <c r="F111" s="707"/>
      <c r="G111" s="197">
        <v>7.7</v>
      </c>
      <c r="H111" s="197">
        <v>0</v>
      </c>
      <c r="I111" s="197">
        <v>0</v>
      </c>
      <c r="J111" s="197">
        <v>18.600000000000001</v>
      </c>
      <c r="K111" s="197">
        <v>20.399999999999999</v>
      </c>
      <c r="L111" s="197">
        <v>0</v>
      </c>
      <c r="M111" s="197">
        <v>0</v>
      </c>
      <c r="N111" s="609"/>
    </row>
    <row r="112" spans="1:15" ht="46.5" customHeight="1" x14ac:dyDescent="0.2">
      <c r="A112" s="624"/>
      <c r="B112" s="712"/>
      <c r="C112" s="327" t="s">
        <v>581</v>
      </c>
      <c r="D112" s="715"/>
      <c r="E112" s="718"/>
      <c r="F112" s="707"/>
      <c r="G112" s="197">
        <v>0</v>
      </c>
      <c r="H112" s="197">
        <v>0</v>
      </c>
      <c r="I112" s="197">
        <v>0</v>
      </c>
      <c r="J112" s="197">
        <v>37.200000000000003</v>
      </c>
      <c r="K112" s="197">
        <v>40.9</v>
      </c>
      <c r="L112" s="197">
        <v>0</v>
      </c>
      <c r="M112" s="197">
        <v>0</v>
      </c>
      <c r="N112" s="609"/>
    </row>
    <row r="113" spans="1:15" ht="32.25" customHeight="1" x14ac:dyDescent="0.2">
      <c r="A113" s="624"/>
      <c r="B113" s="712"/>
      <c r="C113" s="196" t="s">
        <v>582</v>
      </c>
      <c r="D113" s="715"/>
      <c r="E113" s="718"/>
      <c r="F113" s="707"/>
      <c r="G113" s="197">
        <v>7.7</v>
      </c>
      <c r="H113" s="197">
        <v>0</v>
      </c>
      <c r="I113" s="197">
        <v>0</v>
      </c>
      <c r="J113" s="197">
        <v>18.7</v>
      </c>
      <c r="K113" s="197">
        <v>0</v>
      </c>
      <c r="L113" s="468">
        <v>0</v>
      </c>
      <c r="M113" s="468">
        <v>0</v>
      </c>
      <c r="N113" s="609"/>
    </row>
    <row r="114" spans="1:15" ht="66.75" customHeight="1" x14ac:dyDescent="0.2">
      <c r="A114" s="624"/>
      <c r="B114" s="713"/>
      <c r="C114" s="196" t="s">
        <v>598</v>
      </c>
      <c r="D114" s="716"/>
      <c r="E114" s="719"/>
      <c r="F114" s="646"/>
      <c r="G114" s="197">
        <v>0</v>
      </c>
      <c r="H114" s="197">
        <v>0</v>
      </c>
      <c r="I114" s="197">
        <v>0</v>
      </c>
      <c r="J114" s="197">
        <v>0</v>
      </c>
      <c r="K114" s="197">
        <v>20.5</v>
      </c>
      <c r="L114" s="468">
        <v>0</v>
      </c>
      <c r="M114" s="468">
        <v>0</v>
      </c>
      <c r="N114" s="584"/>
    </row>
    <row r="115" spans="1:15" ht="194.25" customHeight="1" x14ac:dyDescent="0.2">
      <c r="A115" s="624"/>
      <c r="B115" s="335" t="s">
        <v>354</v>
      </c>
      <c r="C115" s="338" t="s">
        <v>355</v>
      </c>
      <c r="D115" s="392" t="s">
        <v>601</v>
      </c>
      <c r="E115" s="336" t="s">
        <v>356</v>
      </c>
      <c r="F115" s="396" t="s">
        <v>12</v>
      </c>
      <c r="G115" s="37">
        <v>0</v>
      </c>
      <c r="H115" s="37">
        <v>10</v>
      </c>
      <c r="I115" s="37">
        <v>0</v>
      </c>
      <c r="J115" s="68">
        <v>0</v>
      </c>
      <c r="K115" s="68">
        <v>0</v>
      </c>
      <c r="L115" s="68">
        <v>0</v>
      </c>
      <c r="M115" s="68">
        <v>0</v>
      </c>
      <c r="N115" s="326" t="s">
        <v>357</v>
      </c>
    </row>
    <row r="116" spans="1:15" ht="360.75" customHeight="1" x14ac:dyDescent="0.2">
      <c r="A116" s="624"/>
      <c r="B116" s="409" t="s">
        <v>242</v>
      </c>
      <c r="C116" s="339" t="s">
        <v>592</v>
      </c>
      <c r="D116" s="410" t="s">
        <v>601</v>
      </c>
      <c r="E116" s="98" t="s">
        <v>362</v>
      </c>
      <c r="F116" s="419" t="s">
        <v>12</v>
      </c>
      <c r="G116" s="42">
        <v>39.799999999999997</v>
      </c>
      <c r="H116" s="42">
        <v>80</v>
      </c>
      <c r="I116" s="273">
        <v>25</v>
      </c>
      <c r="J116" s="273">
        <v>50</v>
      </c>
      <c r="K116" s="273">
        <v>50</v>
      </c>
      <c r="L116" s="273">
        <v>50</v>
      </c>
      <c r="M116" s="273">
        <v>50</v>
      </c>
      <c r="N116" s="155" t="s">
        <v>361</v>
      </c>
    </row>
    <row r="117" spans="1:15" ht="127.5" customHeight="1" x14ac:dyDescent="0.2">
      <c r="A117" s="624"/>
      <c r="B117" s="641" t="s">
        <v>138</v>
      </c>
      <c r="C117" s="40" t="s">
        <v>139</v>
      </c>
      <c r="D117" s="410" t="s">
        <v>601</v>
      </c>
      <c r="E117" s="293" t="s">
        <v>31</v>
      </c>
      <c r="F117" s="419" t="s">
        <v>32</v>
      </c>
      <c r="G117" s="42"/>
      <c r="H117" s="42"/>
      <c r="I117" s="42"/>
      <c r="J117" s="273"/>
      <c r="K117" s="358"/>
      <c r="L117" s="358"/>
      <c r="M117" s="358"/>
      <c r="N117" s="419" t="s">
        <v>16</v>
      </c>
      <c r="O117" s="2"/>
    </row>
    <row r="118" spans="1:15" ht="175.5" customHeight="1" x14ac:dyDescent="0.2">
      <c r="A118" s="624"/>
      <c r="B118" s="642"/>
      <c r="C118" s="40" t="s">
        <v>140</v>
      </c>
      <c r="D118" s="410" t="s">
        <v>601</v>
      </c>
      <c r="E118" s="128" t="s">
        <v>368</v>
      </c>
      <c r="F118" s="155" t="s">
        <v>29</v>
      </c>
      <c r="G118" s="42"/>
      <c r="H118" s="42"/>
      <c r="I118" s="42"/>
      <c r="J118" s="273"/>
      <c r="K118" s="358"/>
      <c r="L118" s="358"/>
      <c r="M118" s="358"/>
      <c r="N118" s="419" t="s">
        <v>367</v>
      </c>
      <c r="O118" s="2"/>
    </row>
    <row r="119" spans="1:15" ht="359.25" customHeight="1" x14ac:dyDescent="0.2">
      <c r="A119" s="624"/>
      <c r="B119" s="163" t="s">
        <v>255</v>
      </c>
      <c r="C119" s="289" t="s">
        <v>363</v>
      </c>
      <c r="D119" s="410" t="s">
        <v>601</v>
      </c>
      <c r="E119" s="293" t="s">
        <v>364</v>
      </c>
      <c r="F119" s="155" t="s">
        <v>29</v>
      </c>
      <c r="G119" s="42"/>
      <c r="H119" s="42"/>
      <c r="I119" s="42"/>
      <c r="J119" s="273"/>
      <c r="K119" s="358"/>
      <c r="L119" s="358"/>
      <c r="M119" s="358"/>
      <c r="N119" s="419" t="s">
        <v>34</v>
      </c>
      <c r="O119" s="2"/>
    </row>
    <row r="120" spans="1:15" ht="129.75" customHeight="1" x14ac:dyDescent="0.2">
      <c r="A120" s="624"/>
      <c r="B120" s="48"/>
      <c r="C120" s="289" t="s">
        <v>250</v>
      </c>
      <c r="D120" s="410" t="s">
        <v>601</v>
      </c>
      <c r="E120" s="329" t="s">
        <v>365</v>
      </c>
      <c r="F120" s="31" t="s">
        <v>12</v>
      </c>
      <c r="G120" s="42">
        <v>0</v>
      </c>
      <c r="H120" s="42">
        <v>100</v>
      </c>
      <c r="I120" s="273">
        <v>0</v>
      </c>
      <c r="J120" s="273">
        <v>1000</v>
      </c>
      <c r="K120" s="273">
        <f>2000+320</f>
        <v>2320</v>
      </c>
      <c r="L120" s="273">
        <v>3650</v>
      </c>
      <c r="M120" s="273">
        <v>3865.3</v>
      </c>
      <c r="N120" s="396" t="s">
        <v>19</v>
      </c>
      <c r="O120" s="2"/>
    </row>
    <row r="121" spans="1:15" ht="158.25" customHeight="1" x14ac:dyDescent="0.2">
      <c r="A121" s="624"/>
      <c r="B121" s="409" t="s">
        <v>260</v>
      </c>
      <c r="C121" s="328" t="s">
        <v>369</v>
      </c>
      <c r="D121" s="410" t="s">
        <v>601</v>
      </c>
      <c r="E121" s="329" t="s">
        <v>366</v>
      </c>
      <c r="F121" s="155" t="s">
        <v>29</v>
      </c>
      <c r="G121" s="42"/>
      <c r="H121" s="42"/>
      <c r="I121" s="42"/>
      <c r="J121" s="273"/>
      <c r="K121" s="358"/>
      <c r="L121" s="358"/>
      <c r="M121" s="358"/>
      <c r="N121" s="419" t="s">
        <v>33</v>
      </c>
      <c r="O121" s="2"/>
    </row>
    <row r="122" spans="1:15" ht="30" customHeight="1" x14ac:dyDescent="0.2">
      <c r="A122" s="687"/>
      <c r="B122" s="435" t="s">
        <v>24</v>
      </c>
      <c r="C122" s="49"/>
      <c r="D122" s="49"/>
      <c r="E122" s="429"/>
      <c r="F122" s="31"/>
      <c r="G122" s="44">
        <f>G121+G120+G119+G118+G117+G116+G115+G105</f>
        <v>144.1</v>
      </c>
      <c r="H122" s="44">
        <f t="shared" ref="H122:M122" si="8">H121+H120+H119+H118+H117+H116+H115+H105</f>
        <v>374.3</v>
      </c>
      <c r="I122" s="44">
        <f t="shared" si="8"/>
        <v>25</v>
      </c>
      <c r="J122" s="354">
        <f t="shared" si="8"/>
        <v>1143.4000000000001</v>
      </c>
      <c r="K122" s="354">
        <f t="shared" si="8"/>
        <v>2472.3000000000002</v>
      </c>
      <c r="L122" s="354">
        <f t="shared" si="8"/>
        <v>3811.1</v>
      </c>
      <c r="M122" s="354">
        <f t="shared" si="8"/>
        <v>4033</v>
      </c>
      <c r="N122" s="419"/>
      <c r="O122" s="221">
        <f>G122+H122+I122+J122+K122</f>
        <v>4159.1000000000004</v>
      </c>
    </row>
    <row r="123" spans="1:15" ht="65.25" customHeight="1" x14ac:dyDescent="0.2">
      <c r="A123" s="703" t="s">
        <v>136</v>
      </c>
      <c r="B123" s="703"/>
      <c r="C123" s="703"/>
      <c r="D123" s="703"/>
      <c r="E123" s="703"/>
      <c r="F123" s="703"/>
      <c r="G123" s="703"/>
      <c r="H123" s="703"/>
      <c r="I123" s="703"/>
      <c r="J123" s="703"/>
      <c r="K123" s="703"/>
      <c r="L123" s="703"/>
      <c r="M123" s="703"/>
      <c r="N123" s="703"/>
    </row>
    <row r="124" spans="1:15" ht="363" customHeight="1" x14ac:dyDescent="0.2">
      <c r="A124" s="680" t="s">
        <v>214</v>
      </c>
      <c r="B124" s="656" t="s">
        <v>141</v>
      </c>
      <c r="C124" s="40" t="s">
        <v>142</v>
      </c>
      <c r="D124" s="410" t="s">
        <v>601</v>
      </c>
      <c r="E124" s="255" t="s">
        <v>280</v>
      </c>
      <c r="F124" s="31" t="s">
        <v>251</v>
      </c>
      <c r="G124" s="42"/>
      <c r="H124" s="46"/>
      <c r="I124" s="46"/>
      <c r="J124" s="46"/>
      <c r="K124" s="358"/>
      <c r="L124" s="358"/>
      <c r="M124" s="358"/>
      <c r="N124" s="442" t="s">
        <v>150</v>
      </c>
    </row>
    <row r="125" spans="1:15" ht="135" customHeight="1" x14ac:dyDescent="0.2">
      <c r="A125" s="680"/>
      <c r="B125" s="656"/>
      <c r="C125" s="40" t="s">
        <v>143</v>
      </c>
      <c r="D125" s="410" t="s">
        <v>601</v>
      </c>
      <c r="E125" s="411" t="s">
        <v>75</v>
      </c>
      <c r="F125" s="31" t="s">
        <v>32</v>
      </c>
      <c r="G125" s="42"/>
      <c r="H125" s="46"/>
      <c r="I125" s="46"/>
      <c r="J125" s="46"/>
      <c r="K125" s="358"/>
      <c r="L125" s="358"/>
      <c r="M125" s="358"/>
      <c r="N125" s="419" t="s">
        <v>88</v>
      </c>
    </row>
    <row r="126" spans="1:15" ht="356.25" customHeight="1" x14ac:dyDescent="0.2">
      <c r="A126" s="680"/>
      <c r="B126" s="409" t="s">
        <v>265</v>
      </c>
      <c r="C126" s="45" t="s">
        <v>144</v>
      </c>
      <c r="D126" s="410" t="s">
        <v>601</v>
      </c>
      <c r="E126" s="410" t="s">
        <v>76</v>
      </c>
      <c r="F126" s="147" t="s">
        <v>29</v>
      </c>
      <c r="G126" s="42"/>
      <c r="H126" s="46"/>
      <c r="I126" s="46"/>
      <c r="J126" s="46"/>
      <c r="K126" s="358"/>
      <c r="L126" s="358"/>
      <c r="M126" s="358"/>
      <c r="N126" s="419" t="s">
        <v>87</v>
      </c>
    </row>
    <row r="127" spans="1:15" ht="297" customHeight="1" x14ac:dyDescent="0.2">
      <c r="A127" s="680"/>
      <c r="B127" s="409" t="s">
        <v>145</v>
      </c>
      <c r="C127" s="150" t="s">
        <v>261</v>
      </c>
      <c r="D127" s="410" t="s">
        <v>601</v>
      </c>
      <c r="E127" s="410" t="s">
        <v>77</v>
      </c>
      <c r="F127" s="31" t="s">
        <v>32</v>
      </c>
      <c r="G127" s="42"/>
      <c r="H127" s="46"/>
      <c r="I127" s="46"/>
      <c r="J127" s="46"/>
      <c r="K127" s="358"/>
      <c r="L127" s="358"/>
      <c r="M127" s="358"/>
      <c r="N127" s="419" t="s">
        <v>89</v>
      </c>
    </row>
    <row r="128" spans="1:15" ht="287.25" customHeight="1" x14ac:dyDescent="0.2">
      <c r="A128" s="680"/>
      <c r="B128" s="409" t="s">
        <v>146</v>
      </c>
      <c r="C128" s="289" t="s">
        <v>147</v>
      </c>
      <c r="D128" s="410" t="s">
        <v>601</v>
      </c>
      <c r="E128" s="410" t="s">
        <v>77</v>
      </c>
      <c r="F128" s="31" t="s">
        <v>32</v>
      </c>
      <c r="G128" s="42"/>
      <c r="H128" s="46"/>
      <c r="I128" s="46"/>
      <c r="J128" s="46"/>
      <c r="K128" s="358"/>
      <c r="L128" s="358"/>
      <c r="M128" s="358"/>
      <c r="N128" s="419" t="s">
        <v>35</v>
      </c>
    </row>
    <row r="129" spans="1:15" ht="149.25" customHeight="1" x14ac:dyDescent="0.2">
      <c r="A129" s="680"/>
      <c r="B129" s="656" t="s">
        <v>262</v>
      </c>
      <c r="C129" s="405" t="s">
        <v>148</v>
      </c>
      <c r="D129" s="410" t="s">
        <v>601</v>
      </c>
      <c r="E129" s="410" t="s">
        <v>77</v>
      </c>
      <c r="F129" s="31" t="s">
        <v>32</v>
      </c>
      <c r="G129" s="42"/>
      <c r="H129" s="46"/>
      <c r="I129" s="46"/>
      <c r="J129" s="46"/>
      <c r="K129" s="358"/>
      <c r="L129" s="358"/>
      <c r="M129" s="358"/>
      <c r="N129" s="419" t="s">
        <v>90</v>
      </c>
    </row>
    <row r="130" spans="1:15" ht="155.25" customHeight="1" x14ac:dyDescent="0.2">
      <c r="A130" s="680"/>
      <c r="B130" s="656"/>
      <c r="C130" s="40" t="s">
        <v>208</v>
      </c>
      <c r="D130" s="410" t="s">
        <v>601</v>
      </c>
      <c r="E130" s="410" t="s">
        <v>77</v>
      </c>
      <c r="F130" s="31" t="s">
        <v>32</v>
      </c>
      <c r="G130" s="42"/>
      <c r="H130" s="46"/>
      <c r="I130" s="46"/>
      <c r="J130" s="46"/>
      <c r="K130" s="358"/>
      <c r="L130" s="358"/>
      <c r="M130" s="358"/>
      <c r="N130" s="419" t="s">
        <v>91</v>
      </c>
    </row>
    <row r="131" spans="1:15" ht="195" customHeight="1" x14ac:dyDescent="0.2">
      <c r="A131" s="680"/>
      <c r="B131" s="656"/>
      <c r="C131" s="40" t="s">
        <v>207</v>
      </c>
      <c r="D131" s="410" t="s">
        <v>601</v>
      </c>
      <c r="E131" s="410" t="s">
        <v>77</v>
      </c>
      <c r="F131" s="31" t="s">
        <v>32</v>
      </c>
      <c r="G131" s="42"/>
      <c r="H131" s="46"/>
      <c r="I131" s="46"/>
      <c r="J131" s="46"/>
      <c r="K131" s="358"/>
      <c r="L131" s="358"/>
      <c r="M131" s="358"/>
      <c r="N131" s="419" t="s">
        <v>36</v>
      </c>
    </row>
    <row r="132" spans="1:15" ht="254.25" customHeight="1" x14ac:dyDescent="0.2">
      <c r="A132" s="680"/>
      <c r="B132" s="656"/>
      <c r="C132" s="40" t="s">
        <v>149</v>
      </c>
      <c r="D132" s="410" t="s">
        <v>601</v>
      </c>
      <c r="E132" s="410" t="s">
        <v>266</v>
      </c>
      <c r="F132" s="31" t="s">
        <v>32</v>
      </c>
      <c r="G132" s="42"/>
      <c r="H132" s="46"/>
      <c r="I132" s="46"/>
      <c r="J132" s="46"/>
      <c r="K132" s="358"/>
      <c r="L132" s="358"/>
      <c r="M132" s="358"/>
      <c r="N132" s="419" t="s">
        <v>36</v>
      </c>
    </row>
    <row r="133" spans="1:15" ht="351.75" customHeight="1" x14ac:dyDescent="0.2">
      <c r="A133" s="680"/>
      <c r="B133" s="409" t="s">
        <v>593</v>
      </c>
      <c r="C133" s="289" t="s">
        <v>263</v>
      </c>
      <c r="D133" s="410" t="s">
        <v>601</v>
      </c>
      <c r="E133" s="410" t="s">
        <v>37</v>
      </c>
      <c r="F133" s="147" t="s">
        <v>29</v>
      </c>
      <c r="G133" s="42"/>
      <c r="H133" s="46"/>
      <c r="I133" s="46"/>
      <c r="J133" s="46"/>
      <c r="K133" s="358"/>
      <c r="L133" s="358"/>
      <c r="M133" s="358"/>
      <c r="N133" s="419" t="s">
        <v>92</v>
      </c>
    </row>
    <row r="134" spans="1:15" ht="409.5" customHeight="1" x14ac:dyDescent="0.2">
      <c r="A134" s="680"/>
      <c r="B134" s="409" t="s">
        <v>287</v>
      </c>
      <c r="C134" s="40" t="s">
        <v>264</v>
      </c>
      <c r="D134" s="410" t="s">
        <v>601</v>
      </c>
      <c r="E134" s="410" t="s">
        <v>38</v>
      </c>
      <c r="F134" s="288" t="s">
        <v>39</v>
      </c>
      <c r="G134" s="42"/>
      <c r="H134" s="46"/>
      <c r="I134" s="50"/>
      <c r="J134" s="46"/>
      <c r="K134" s="358"/>
      <c r="L134" s="358"/>
      <c r="M134" s="358"/>
      <c r="N134" s="419" t="s">
        <v>93</v>
      </c>
    </row>
    <row r="135" spans="1:15" ht="166.5" customHeight="1" x14ac:dyDescent="0.2">
      <c r="A135" s="680"/>
      <c r="B135" s="704" t="s">
        <v>561</v>
      </c>
      <c r="C135" s="299" t="s">
        <v>568</v>
      </c>
      <c r="D135" s="645" t="s">
        <v>601</v>
      </c>
      <c r="E135" s="708" t="s">
        <v>562</v>
      </c>
      <c r="F135" s="302" t="s">
        <v>102</v>
      </c>
      <c r="G135" s="294"/>
      <c r="H135" s="296"/>
      <c r="I135" s="296"/>
      <c r="J135" s="296"/>
      <c r="K135" s="359"/>
      <c r="L135" s="359"/>
      <c r="M135" s="359"/>
      <c r="N135" s="688" t="s">
        <v>563</v>
      </c>
    </row>
    <row r="136" spans="1:15" ht="118.5" customHeight="1" x14ac:dyDescent="0.2">
      <c r="A136" s="680"/>
      <c r="B136" s="705"/>
      <c r="C136" s="150" t="s">
        <v>567</v>
      </c>
      <c r="D136" s="707"/>
      <c r="E136" s="709"/>
      <c r="F136" s="302" t="s">
        <v>102</v>
      </c>
      <c r="G136" s="298"/>
      <c r="H136" s="50"/>
      <c r="I136" s="50"/>
      <c r="J136" s="50"/>
      <c r="K136" s="360"/>
      <c r="L136" s="360"/>
      <c r="M136" s="360"/>
      <c r="N136" s="689"/>
    </row>
    <row r="137" spans="1:15" ht="169.5" customHeight="1" x14ac:dyDescent="0.2">
      <c r="A137" s="680"/>
      <c r="B137" s="706"/>
      <c r="C137" s="300" t="s">
        <v>569</v>
      </c>
      <c r="D137" s="646"/>
      <c r="E137" s="710"/>
      <c r="F137" s="302" t="s">
        <v>102</v>
      </c>
      <c r="G137" s="295"/>
      <c r="H137" s="297"/>
      <c r="I137" s="297"/>
      <c r="J137" s="297"/>
      <c r="K137" s="361"/>
      <c r="L137" s="361"/>
      <c r="M137" s="360"/>
      <c r="N137" s="690"/>
    </row>
    <row r="138" spans="1:15" ht="182.25" customHeight="1" x14ac:dyDescent="0.2">
      <c r="A138" s="680"/>
      <c r="B138" s="641" t="s">
        <v>564</v>
      </c>
      <c r="C138" s="304" t="s">
        <v>570</v>
      </c>
      <c r="D138" s="645" t="s">
        <v>601</v>
      </c>
      <c r="E138" s="688" t="s">
        <v>566</v>
      </c>
      <c r="F138" s="302" t="s">
        <v>102</v>
      </c>
      <c r="G138" s="294"/>
      <c r="H138" s="296"/>
      <c r="I138" s="296"/>
      <c r="J138" s="296"/>
      <c r="K138" s="359"/>
      <c r="L138" s="359"/>
      <c r="M138" s="360"/>
      <c r="N138" s="688" t="s">
        <v>565</v>
      </c>
    </row>
    <row r="139" spans="1:15" ht="387.75" customHeight="1" x14ac:dyDescent="0.2">
      <c r="A139" s="680"/>
      <c r="B139" s="674"/>
      <c r="C139" s="305" t="s">
        <v>571</v>
      </c>
      <c r="D139" s="707"/>
      <c r="E139" s="689"/>
      <c r="F139" s="303" t="s">
        <v>102</v>
      </c>
      <c r="G139" s="298"/>
      <c r="H139" s="50"/>
      <c r="I139" s="50"/>
      <c r="J139" s="50"/>
      <c r="K139" s="360"/>
      <c r="L139" s="360"/>
      <c r="M139" s="500"/>
      <c r="N139" s="689"/>
    </row>
    <row r="140" spans="1:15" ht="244.5" customHeight="1" x14ac:dyDescent="0.2">
      <c r="A140" s="680"/>
      <c r="B140" s="642"/>
      <c r="C140" s="304" t="s">
        <v>572</v>
      </c>
      <c r="D140" s="646"/>
      <c r="E140" s="690"/>
      <c r="F140" s="303" t="s">
        <v>102</v>
      </c>
      <c r="G140" s="286"/>
      <c r="H140" s="287"/>
      <c r="I140" s="287"/>
      <c r="J140" s="287"/>
      <c r="K140" s="362"/>
      <c r="L140" s="362"/>
      <c r="M140" s="362"/>
      <c r="N140" s="690"/>
    </row>
    <row r="141" spans="1:15" ht="31.5" customHeight="1" x14ac:dyDescent="0.2">
      <c r="A141" s="680"/>
      <c r="B141" s="435" t="s">
        <v>24</v>
      </c>
      <c r="C141" s="150"/>
      <c r="D141" s="419"/>
      <c r="E141" s="419"/>
      <c r="F141" s="31"/>
      <c r="G141" s="44">
        <f t="shared" ref="G141:M141" si="9">G134+G133+G132+G131+G130+G129+G128+G127+G126+G125+G124</f>
        <v>0</v>
      </c>
      <c r="H141" s="44">
        <f t="shared" si="9"/>
        <v>0</v>
      </c>
      <c r="I141" s="44">
        <f t="shared" si="9"/>
        <v>0</v>
      </c>
      <c r="J141" s="354">
        <f t="shared" si="9"/>
        <v>0</v>
      </c>
      <c r="K141" s="354">
        <f t="shared" si="9"/>
        <v>0</v>
      </c>
      <c r="L141" s="354">
        <f t="shared" si="9"/>
        <v>0</v>
      </c>
      <c r="M141" s="354">
        <f t="shared" si="9"/>
        <v>0</v>
      </c>
      <c r="N141" s="419"/>
      <c r="O141" s="220"/>
    </row>
    <row r="142" spans="1:15" ht="35.25" customHeight="1" x14ac:dyDescent="0.2">
      <c r="A142" s="691" t="s">
        <v>130</v>
      </c>
      <c r="B142" s="692"/>
      <c r="C142" s="692"/>
      <c r="D142" s="692"/>
      <c r="E142" s="692"/>
      <c r="F142" s="692"/>
      <c r="G142" s="692"/>
      <c r="H142" s="692"/>
      <c r="I142" s="692"/>
      <c r="J142" s="692"/>
      <c r="K142" s="692"/>
      <c r="L142" s="692"/>
      <c r="M142" s="692"/>
      <c r="N142" s="692"/>
    </row>
    <row r="143" spans="1:15" ht="216" customHeight="1" x14ac:dyDescent="0.2">
      <c r="A143" s="623" t="s">
        <v>218</v>
      </c>
      <c r="B143" s="656" t="s">
        <v>151</v>
      </c>
      <c r="C143" s="409" t="s">
        <v>152</v>
      </c>
      <c r="D143" s="416" t="s">
        <v>601</v>
      </c>
      <c r="E143" s="416" t="s">
        <v>461</v>
      </c>
      <c r="F143" s="198" t="s">
        <v>29</v>
      </c>
      <c r="G143" s="416"/>
      <c r="H143" s="416"/>
      <c r="I143" s="416"/>
      <c r="J143" s="418"/>
      <c r="K143" s="418"/>
      <c r="L143" s="453"/>
      <c r="M143" s="482"/>
      <c r="N143" s="301" t="s">
        <v>40</v>
      </c>
    </row>
    <row r="144" spans="1:15" ht="341.25" customHeight="1" x14ac:dyDescent="0.2">
      <c r="A144" s="624"/>
      <c r="B144" s="656"/>
      <c r="C144" s="243" t="s">
        <v>153</v>
      </c>
      <c r="D144" s="416" t="s">
        <v>601</v>
      </c>
      <c r="E144" s="416" t="s">
        <v>460</v>
      </c>
      <c r="F144" s="198" t="s">
        <v>29</v>
      </c>
      <c r="G144" s="51"/>
      <c r="H144" s="51"/>
      <c r="I144" s="51"/>
      <c r="J144" s="363"/>
      <c r="K144" s="363"/>
      <c r="L144" s="363"/>
      <c r="M144" s="363"/>
      <c r="N144" s="442" t="s">
        <v>41</v>
      </c>
    </row>
    <row r="145" spans="1:14" ht="328.5" customHeight="1" x14ac:dyDescent="0.2">
      <c r="A145" s="624"/>
      <c r="B145" s="656"/>
      <c r="C145" s="415" t="s">
        <v>154</v>
      </c>
      <c r="D145" s="416" t="s">
        <v>601</v>
      </c>
      <c r="E145" s="442" t="s">
        <v>460</v>
      </c>
      <c r="F145" s="198" t="s">
        <v>29</v>
      </c>
      <c r="G145" s="416"/>
      <c r="H145" s="416"/>
      <c r="I145" s="416"/>
      <c r="J145" s="418"/>
      <c r="K145" s="418"/>
      <c r="L145" s="453"/>
      <c r="M145" s="482"/>
      <c r="N145" s="442" t="s">
        <v>42</v>
      </c>
    </row>
    <row r="146" spans="1:14" ht="246" customHeight="1" x14ac:dyDescent="0.2">
      <c r="A146" s="624"/>
      <c r="B146" s="656"/>
      <c r="C146" s="420" t="s">
        <v>458</v>
      </c>
      <c r="D146" s="416" t="s">
        <v>601</v>
      </c>
      <c r="E146" s="416" t="s">
        <v>459</v>
      </c>
      <c r="F146" s="198" t="s">
        <v>29</v>
      </c>
      <c r="G146" s="416"/>
      <c r="H146" s="416"/>
      <c r="I146" s="416"/>
      <c r="J146" s="418"/>
      <c r="K146" s="418"/>
      <c r="L146" s="453"/>
      <c r="M146" s="482"/>
      <c r="N146" s="442" t="s">
        <v>43</v>
      </c>
    </row>
    <row r="147" spans="1:14" ht="260.25" customHeight="1" x14ac:dyDescent="0.35">
      <c r="A147" s="624"/>
      <c r="B147" s="409" t="s">
        <v>155</v>
      </c>
      <c r="C147" s="409" t="s">
        <v>156</v>
      </c>
      <c r="D147" s="416" t="s">
        <v>601</v>
      </c>
      <c r="E147" s="416" t="s">
        <v>461</v>
      </c>
      <c r="F147" s="198" t="s">
        <v>29</v>
      </c>
      <c r="G147" s="416"/>
      <c r="H147" s="416"/>
      <c r="I147" s="416"/>
      <c r="J147" s="418"/>
      <c r="K147" s="418"/>
      <c r="L147" s="453"/>
      <c r="M147" s="482"/>
      <c r="N147" s="290" t="s">
        <v>44</v>
      </c>
    </row>
    <row r="148" spans="1:14" ht="254.25" customHeight="1" x14ac:dyDescent="0.2">
      <c r="A148" s="624"/>
      <c r="B148" s="693" t="s">
        <v>157</v>
      </c>
      <c r="C148" s="409" t="s">
        <v>158</v>
      </c>
      <c r="D148" s="416" t="s">
        <v>601</v>
      </c>
      <c r="E148" s="416" t="s">
        <v>462</v>
      </c>
      <c r="F148" s="198" t="s">
        <v>29</v>
      </c>
      <c r="G148" s="416"/>
      <c r="H148" s="416"/>
      <c r="I148" s="416"/>
      <c r="J148" s="418"/>
      <c r="K148" s="418"/>
      <c r="L148" s="453"/>
      <c r="M148" s="482"/>
      <c r="N148" s="442" t="s">
        <v>45</v>
      </c>
    </row>
    <row r="149" spans="1:14" ht="409.5" customHeight="1" x14ac:dyDescent="0.2">
      <c r="A149" s="624"/>
      <c r="B149" s="693"/>
      <c r="C149" s="641" t="s">
        <v>472</v>
      </c>
      <c r="D149" s="623" t="s">
        <v>601</v>
      </c>
      <c r="E149" s="623" t="s">
        <v>463</v>
      </c>
      <c r="F149" s="694" t="s">
        <v>29</v>
      </c>
      <c r="G149" s="623"/>
      <c r="H149" s="623"/>
      <c r="I149" s="623"/>
      <c r="J149" s="653"/>
      <c r="K149" s="653"/>
      <c r="L149" s="653"/>
      <c r="M149" s="653"/>
      <c r="N149" s="623" t="s">
        <v>46</v>
      </c>
    </row>
    <row r="150" spans="1:14" ht="303" customHeight="1" x14ac:dyDescent="0.2">
      <c r="A150" s="624"/>
      <c r="B150" s="693"/>
      <c r="C150" s="642"/>
      <c r="D150" s="687"/>
      <c r="E150" s="687"/>
      <c r="F150" s="695"/>
      <c r="G150" s="687"/>
      <c r="H150" s="687"/>
      <c r="I150" s="687"/>
      <c r="J150" s="654"/>
      <c r="K150" s="654"/>
      <c r="L150" s="654"/>
      <c r="M150" s="625"/>
      <c r="N150" s="687"/>
    </row>
    <row r="151" spans="1:14" ht="222.75" customHeight="1" x14ac:dyDescent="0.2">
      <c r="A151" s="624"/>
      <c r="B151" s="693"/>
      <c r="C151" s="409" t="s">
        <v>159</v>
      </c>
      <c r="D151" s="416" t="s">
        <v>601</v>
      </c>
      <c r="E151" s="416" t="s">
        <v>464</v>
      </c>
      <c r="F151" s="198" t="s">
        <v>29</v>
      </c>
      <c r="G151" s="416"/>
      <c r="H151" s="416"/>
      <c r="I151" s="416"/>
      <c r="J151" s="418"/>
      <c r="K151" s="418"/>
      <c r="L151" s="453"/>
      <c r="M151" s="482"/>
      <c r="N151" s="442" t="s">
        <v>47</v>
      </c>
    </row>
    <row r="152" spans="1:14" ht="370.5" customHeight="1" x14ac:dyDescent="0.2">
      <c r="A152" s="624"/>
      <c r="B152" s="693"/>
      <c r="C152" s="409" t="s">
        <v>211</v>
      </c>
      <c r="D152" s="416" t="s">
        <v>601</v>
      </c>
      <c r="E152" s="416" t="s">
        <v>465</v>
      </c>
      <c r="F152" s="198" t="s">
        <v>29</v>
      </c>
      <c r="G152" s="416"/>
      <c r="H152" s="416"/>
      <c r="I152" s="416"/>
      <c r="J152" s="418"/>
      <c r="K152" s="418"/>
      <c r="L152" s="453"/>
      <c r="M152" s="482"/>
      <c r="N152" s="442" t="s">
        <v>48</v>
      </c>
    </row>
    <row r="153" spans="1:14" ht="216" customHeight="1" x14ac:dyDescent="0.2">
      <c r="A153" s="624"/>
      <c r="B153" s="693"/>
      <c r="C153" s="409" t="s">
        <v>160</v>
      </c>
      <c r="D153" s="416" t="s">
        <v>601</v>
      </c>
      <c r="E153" s="416" t="s">
        <v>464</v>
      </c>
      <c r="F153" s="198" t="s">
        <v>29</v>
      </c>
      <c r="G153" s="416"/>
      <c r="H153" s="416"/>
      <c r="I153" s="416"/>
      <c r="J153" s="418"/>
      <c r="K153" s="418"/>
      <c r="L153" s="453"/>
      <c r="M153" s="482"/>
      <c r="N153" s="442" t="s">
        <v>49</v>
      </c>
    </row>
    <row r="154" spans="1:14" ht="252.75" customHeight="1" x14ac:dyDescent="0.2">
      <c r="A154" s="624"/>
      <c r="B154" s="693"/>
      <c r="C154" s="409" t="s">
        <v>161</v>
      </c>
      <c r="D154" s="416" t="s">
        <v>601</v>
      </c>
      <c r="E154" s="416" t="s">
        <v>460</v>
      </c>
      <c r="F154" s="198" t="s">
        <v>29</v>
      </c>
      <c r="G154" s="416"/>
      <c r="H154" s="416"/>
      <c r="I154" s="416"/>
      <c r="J154" s="418"/>
      <c r="K154" s="418"/>
      <c r="L154" s="453"/>
      <c r="M154" s="482"/>
      <c r="N154" s="442" t="s">
        <v>50</v>
      </c>
    </row>
    <row r="155" spans="1:14" ht="409.6" customHeight="1" x14ac:dyDescent="0.2">
      <c r="A155" s="624"/>
      <c r="B155" s="656" t="s">
        <v>162</v>
      </c>
      <c r="C155" s="696" t="s">
        <v>163</v>
      </c>
      <c r="D155" s="623" t="s">
        <v>601</v>
      </c>
      <c r="E155" s="623" t="s">
        <v>466</v>
      </c>
      <c r="F155" s="694" t="s">
        <v>29</v>
      </c>
      <c r="G155" s="623"/>
      <c r="H155" s="623"/>
      <c r="I155" s="623"/>
      <c r="J155" s="653"/>
      <c r="K155" s="653"/>
      <c r="L155" s="653"/>
      <c r="M155" s="653"/>
      <c r="N155" s="684" t="s">
        <v>51</v>
      </c>
    </row>
    <row r="156" spans="1:14" ht="39.75" customHeight="1" x14ac:dyDescent="0.2">
      <c r="A156" s="624"/>
      <c r="B156" s="656"/>
      <c r="C156" s="697"/>
      <c r="D156" s="687"/>
      <c r="E156" s="687"/>
      <c r="F156" s="695"/>
      <c r="G156" s="687"/>
      <c r="H156" s="687"/>
      <c r="I156" s="687"/>
      <c r="J156" s="654"/>
      <c r="K156" s="654"/>
      <c r="L156" s="654"/>
      <c r="M156" s="625"/>
      <c r="N156" s="686"/>
    </row>
    <row r="157" spans="1:14" ht="391.5" customHeight="1" x14ac:dyDescent="0.2">
      <c r="A157" s="624"/>
      <c r="B157" s="656"/>
      <c r="C157" s="409" t="s">
        <v>164</v>
      </c>
      <c r="D157" s="416" t="s">
        <v>601</v>
      </c>
      <c r="E157" s="416" t="s">
        <v>467</v>
      </c>
      <c r="F157" s="198" t="s">
        <v>29</v>
      </c>
      <c r="G157" s="416"/>
      <c r="H157" s="416"/>
      <c r="I157" s="416"/>
      <c r="J157" s="418"/>
      <c r="K157" s="418"/>
      <c r="L157" s="453"/>
      <c r="M157" s="482"/>
      <c r="N157" s="442" t="s">
        <v>52</v>
      </c>
    </row>
    <row r="158" spans="1:14" ht="219" customHeight="1" x14ac:dyDescent="0.2">
      <c r="A158" s="624"/>
      <c r="B158" s="656"/>
      <c r="C158" s="409" t="s">
        <v>165</v>
      </c>
      <c r="D158" s="416" t="s">
        <v>601</v>
      </c>
      <c r="E158" s="416" t="s">
        <v>460</v>
      </c>
      <c r="F158" s="198" t="s">
        <v>29</v>
      </c>
      <c r="G158" s="416"/>
      <c r="H158" s="416"/>
      <c r="I158" s="416"/>
      <c r="J158" s="418"/>
      <c r="K158" s="418"/>
      <c r="L158" s="453"/>
      <c r="M158" s="482"/>
      <c r="N158" s="442" t="s">
        <v>53</v>
      </c>
    </row>
    <row r="159" spans="1:14" ht="292.5" customHeight="1" x14ac:dyDescent="0.2">
      <c r="A159" s="624"/>
      <c r="B159" s="656" t="s">
        <v>166</v>
      </c>
      <c r="C159" s="409" t="s">
        <v>473</v>
      </c>
      <c r="D159" s="416" t="s">
        <v>601</v>
      </c>
      <c r="E159" s="417" t="s">
        <v>498</v>
      </c>
      <c r="F159" s="198" t="s">
        <v>29</v>
      </c>
      <c r="G159" s="416"/>
      <c r="H159" s="416"/>
      <c r="I159" s="416"/>
      <c r="J159" s="418"/>
      <c r="K159" s="418"/>
      <c r="L159" s="453"/>
      <c r="M159" s="482"/>
      <c r="N159" s="442" t="s">
        <v>54</v>
      </c>
    </row>
    <row r="160" spans="1:14" ht="318" customHeight="1" x14ac:dyDescent="0.2">
      <c r="A160" s="624"/>
      <c r="B160" s="656"/>
      <c r="C160" s="409" t="s">
        <v>167</v>
      </c>
      <c r="D160" s="416" t="s">
        <v>601</v>
      </c>
      <c r="E160" s="416" t="s">
        <v>479</v>
      </c>
      <c r="F160" s="198" t="s">
        <v>29</v>
      </c>
      <c r="G160" s="416"/>
      <c r="H160" s="416"/>
      <c r="I160" s="416"/>
      <c r="J160" s="418"/>
      <c r="K160" s="418"/>
      <c r="L160" s="453"/>
      <c r="M160" s="482"/>
      <c r="N160" s="417" t="s">
        <v>55</v>
      </c>
    </row>
    <row r="161" spans="1:16" ht="210.75" customHeight="1" x14ac:dyDescent="0.2">
      <c r="A161" s="624"/>
      <c r="B161" s="656" t="s">
        <v>594</v>
      </c>
      <c r="C161" s="409" t="s">
        <v>168</v>
      </c>
      <c r="D161" s="416" t="s">
        <v>601</v>
      </c>
      <c r="E161" s="416" t="s">
        <v>462</v>
      </c>
      <c r="F161" s="198" t="s">
        <v>29</v>
      </c>
      <c r="G161" s="416"/>
      <c r="H161" s="416"/>
      <c r="I161" s="416"/>
      <c r="J161" s="418"/>
      <c r="K161" s="418"/>
      <c r="L161" s="453"/>
      <c r="M161" s="482"/>
      <c r="N161" s="442" t="s">
        <v>56</v>
      </c>
    </row>
    <row r="162" spans="1:16" ht="201" customHeight="1" x14ac:dyDescent="0.2">
      <c r="A162" s="624"/>
      <c r="B162" s="656"/>
      <c r="C162" s="409" t="s">
        <v>169</v>
      </c>
      <c r="D162" s="416" t="s">
        <v>601</v>
      </c>
      <c r="E162" s="416" t="s">
        <v>468</v>
      </c>
      <c r="F162" s="198" t="s">
        <v>29</v>
      </c>
      <c r="G162" s="416"/>
      <c r="H162" s="416"/>
      <c r="I162" s="416"/>
      <c r="J162" s="418"/>
      <c r="K162" s="418"/>
      <c r="L162" s="453"/>
      <c r="M162" s="482"/>
      <c r="N162" s="442" t="s">
        <v>57</v>
      </c>
    </row>
    <row r="163" spans="1:16" ht="189" customHeight="1" x14ac:dyDescent="0.2">
      <c r="A163" s="624"/>
      <c r="B163" s="656"/>
      <c r="C163" s="409" t="s">
        <v>170</v>
      </c>
      <c r="D163" s="416" t="s">
        <v>601</v>
      </c>
      <c r="E163" s="417" t="s">
        <v>469</v>
      </c>
      <c r="F163" s="198" t="s">
        <v>29</v>
      </c>
      <c r="G163" s="416"/>
      <c r="H163" s="416"/>
      <c r="I163" s="416"/>
      <c r="J163" s="418"/>
      <c r="K163" s="418"/>
      <c r="L163" s="453"/>
      <c r="M163" s="482"/>
      <c r="N163" s="442" t="s">
        <v>58</v>
      </c>
    </row>
    <row r="164" spans="1:16" ht="217.5" customHeight="1" x14ac:dyDescent="0.2">
      <c r="A164" s="624"/>
      <c r="B164" s="656"/>
      <c r="C164" s="409" t="s">
        <v>375</v>
      </c>
      <c r="D164" s="416" t="s">
        <v>601</v>
      </c>
      <c r="E164" s="416" t="s">
        <v>468</v>
      </c>
      <c r="F164" s="198" t="s">
        <v>29</v>
      </c>
      <c r="G164" s="416"/>
      <c r="H164" s="416"/>
      <c r="I164" s="416"/>
      <c r="J164" s="418"/>
      <c r="K164" s="418"/>
      <c r="L164" s="453"/>
      <c r="M164" s="482"/>
      <c r="N164" s="442" t="s">
        <v>59</v>
      </c>
    </row>
    <row r="165" spans="1:16" ht="388.5" customHeight="1" x14ac:dyDescent="0.2">
      <c r="A165" s="624"/>
      <c r="B165" s="409" t="s">
        <v>373</v>
      </c>
      <c r="C165" s="409" t="s">
        <v>171</v>
      </c>
      <c r="D165" s="416" t="s">
        <v>601</v>
      </c>
      <c r="E165" s="416" t="s">
        <v>470</v>
      </c>
      <c r="F165" s="198" t="s">
        <v>29</v>
      </c>
      <c r="G165" s="416"/>
      <c r="H165" s="416"/>
      <c r="I165" s="416"/>
      <c r="J165" s="418"/>
      <c r="K165" s="418"/>
      <c r="L165" s="453"/>
      <c r="M165" s="482"/>
      <c r="N165" s="442" t="s">
        <v>60</v>
      </c>
    </row>
    <row r="166" spans="1:16" ht="409.5" customHeight="1" x14ac:dyDescent="0.2">
      <c r="A166" s="624"/>
      <c r="B166" s="409" t="s">
        <v>237</v>
      </c>
      <c r="C166" s="409" t="s">
        <v>358</v>
      </c>
      <c r="D166" s="416" t="s">
        <v>601</v>
      </c>
      <c r="E166" s="320" t="s">
        <v>471</v>
      </c>
      <c r="F166" s="65" t="s">
        <v>338</v>
      </c>
      <c r="G166" s="52">
        <v>135.6</v>
      </c>
      <c r="H166" s="52">
        <v>23.8</v>
      </c>
      <c r="I166" s="421">
        <v>18.2</v>
      </c>
      <c r="J166" s="421">
        <v>29.3</v>
      </c>
      <c r="K166" s="421">
        <v>27.9</v>
      </c>
      <c r="L166" s="454">
        <v>30.3</v>
      </c>
      <c r="M166" s="486">
        <v>32.1</v>
      </c>
      <c r="N166" s="442" t="s">
        <v>359</v>
      </c>
    </row>
    <row r="167" spans="1:16" ht="409.6" customHeight="1" x14ac:dyDescent="0.2">
      <c r="A167" s="624"/>
      <c r="B167" s="623" t="s">
        <v>172</v>
      </c>
      <c r="C167" s="641" t="s">
        <v>173</v>
      </c>
      <c r="D167" s="623" t="s">
        <v>601</v>
      </c>
      <c r="E167" s="623" t="s">
        <v>6</v>
      </c>
      <c r="F167" s="623" t="s">
        <v>29</v>
      </c>
      <c r="G167" s="623"/>
      <c r="H167" s="623"/>
      <c r="I167" s="623"/>
      <c r="J167" s="653"/>
      <c r="K167" s="653"/>
      <c r="L167" s="653"/>
      <c r="M167" s="653"/>
      <c r="N167" s="623" t="s">
        <v>61</v>
      </c>
    </row>
    <row r="168" spans="1:16" ht="71.25" customHeight="1" x14ac:dyDescent="0.2">
      <c r="A168" s="624"/>
      <c r="B168" s="687"/>
      <c r="C168" s="642"/>
      <c r="D168" s="687"/>
      <c r="E168" s="687"/>
      <c r="F168" s="687"/>
      <c r="G168" s="687"/>
      <c r="H168" s="687"/>
      <c r="I168" s="687"/>
      <c r="J168" s="654"/>
      <c r="K168" s="654"/>
      <c r="L168" s="654"/>
      <c r="M168" s="625"/>
      <c r="N168" s="687"/>
    </row>
    <row r="169" spans="1:16" ht="223.5" customHeight="1" x14ac:dyDescent="0.2">
      <c r="A169" s="624"/>
      <c r="B169" s="409" t="s">
        <v>174</v>
      </c>
      <c r="C169" s="409" t="s">
        <v>175</v>
      </c>
      <c r="D169" s="416" t="s">
        <v>601</v>
      </c>
      <c r="E169" s="416" t="s">
        <v>278</v>
      </c>
      <c r="F169" s="198" t="s">
        <v>29</v>
      </c>
      <c r="G169" s="416"/>
      <c r="H169" s="416"/>
      <c r="I169" s="416"/>
      <c r="J169" s="418"/>
      <c r="K169" s="418"/>
      <c r="L169" s="453"/>
      <c r="M169" s="482"/>
      <c r="N169" s="442" t="s">
        <v>62</v>
      </c>
    </row>
    <row r="170" spans="1:16" ht="67.5" customHeight="1" x14ac:dyDescent="0.2">
      <c r="A170" s="687"/>
      <c r="B170" s="435" t="s">
        <v>24</v>
      </c>
      <c r="C170" s="409"/>
      <c r="D170" s="416"/>
      <c r="E170" s="409"/>
      <c r="F170" s="396"/>
      <c r="G170" s="41">
        <f>G169+G167+G166+G165+G164+G163+G162+G161+G160+G159+G158+G157+G155+G154+G153+G152+G151+G149+G148+G147+G146+G145+G144+G143</f>
        <v>135.6</v>
      </c>
      <c r="H170" s="41">
        <f t="shared" ref="H170:M170" si="10">H169+H167+H166+H165+H164+H163+H162+H161+H160+H159+H158+H157+H155+H154+H153+H152+H151+H149+H148+H147+H146+H145+H144+H143</f>
        <v>23.8</v>
      </c>
      <c r="I170" s="41">
        <f t="shared" si="10"/>
        <v>18.2</v>
      </c>
      <c r="J170" s="364">
        <f t="shared" si="10"/>
        <v>29.3</v>
      </c>
      <c r="K170" s="364">
        <f t="shared" si="10"/>
        <v>27.9</v>
      </c>
      <c r="L170" s="364">
        <f t="shared" si="10"/>
        <v>30.3</v>
      </c>
      <c r="M170" s="364">
        <f t="shared" si="10"/>
        <v>32.1</v>
      </c>
      <c r="N170" s="442"/>
      <c r="O170" s="223"/>
    </row>
    <row r="171" spans="1:16" ht="67.5" customHeight="1" x14ac:dyDescent="0.2">
      <c r="A171" s="677" t="s">
        <v>283</v>
      </c>
      <c r="B171" s="678"/>
      <c r="C171" s="678"/>
      <c r="D171" s="678"/>
      <c r="E171" s="678"/>
      <c r="F171" s="678"/>
      <c r="G171" s="678"/>
      <c r="H171" s="678"/>
      <c r="I171" s="678"/>
      <c r="J171" s="678"/>
      <c r="K171" s="678"/>
      <c r="L171" s="678"/>
      <c r="M171" s="678"/>
      <c r="N171" s="679"/>
    </row>
    <row r="172" spans="1:16" ht="351.75" customHeight="1" x14ac:dyDescent="0.2">
      <c r="A172" s="680" t="s">
        <v>219</v>
      </c>
      <c r="B172" s="409" t="s">
        <v>448</v>
      </c>
      <c r="C172" s="412" t="s">
        <v>411</v>
      </c>
      <c r="D172" s="416" t="s">
        <v>601</v>
      </c>
      <c r="E172" s="416" t="s">
        <v>6</v>
      </c>
      <c r="F172" s="426" t="s">
        <v>12</v>
      </c>
      <c r="G172" s="52">
        <v>160</v>
      </c>
      <c r="H172" s="52">
        <v>220</v>
      </c>
      <c r="I172" s="421">
        <v>160</v>
      </c>
      <c r="J172" s="421">
        <v>240</v>
      </c>
      <c r="K172" s="421">
        <v>240</v>
      </c>
      <c r="L172" s="454">
        <v>260</v>
      </c>
      <c r="M172" s="486">
        <v>260</v>
      </c>
      <c r="N172" s="36" t="s">
        <v>13</v>
      </c>
    </row>
    <row r="173" spans="1:16" ht="130.5" customHeight="1" x14ac:dyDescent="0.45">
      <c r="A173" s="680"/>
      <c r="B173" s="641" t="s">
        <v>176</v>
      </c>
      <c r="C173" s="681" t="s">
        <v>284</v>
      </c>
      <c r="D173" s="641" t="s">
        <v>601</v>
      </c>
      <c r="E173" s="682" t="s">
        <v>480</v>
      </c>
      <c r="F173" s="172"/>
      <c r="G173" s="171">
        <f>G174+G175</f>
        <v>7626.1</v>
      </c>
      <c r="H173" s="52">
        <v>0</v>
      </c>
      <c r="I173" s="52">
        <v>0</v>
      </c>
      <c r="J173" s="421">
        <v>0</v>
      </c>
      <c r="K173" s="421">
        <v>0</v>
      </c>
      <c r="L173" s="454">
        <v>0</v>
      </c>
      <c r="M173" s="495">
        <v>0</v>
      </c>
      <c r="N173" s="684" t="s">
        <v>63</v>
      </c>
      <c r="P173" s="239"/>
    </row>
    <row r="174" spans="1:16" ht="57.75" customHeight="1" x14ac:dyDescent="0.2">
      <c r="A174" s="680"/>
      <c r="B174" s="674"/>
      <c r="C174" s="670"/>
      <c r="D174" s="674"/>
      <c r="E174" s="669"/>
      <c r="F174" s="173" t="s">
        <v>392</v>
      </c>
      <c r="G174" s="174">
        <v>3509.5</v>
      </c>
      <c r="H174" s="175">
        <v>0</v>
      </c>
      <c r="I174" s="175">
        <v>0</v>
      </c>
      <c r="J174" s="365">
        <v>0</v>
      </c>
      <c r="K174" s="365">
        <v>0</v>
      </c>
      <c r="L174" s="365">
        <v>0</v>
      </c>
      <c r="M174" s="365">
        <v>0</v>
      </c>
      <c r="N174" s="685"/>
    </row>
    <row r="175" spans="1:16" ht="150.75" customHeight="1" x14ac:dyDescent="0.2">
      <c r="A175" s="680"/>
      <c r="B175" s="642"/>
      <c r="C175" s="671"/>
      <c r="D175" s="642"/>
      <c r="E175" s="683"/>
      <c r="F175" s="176" t="s">
        <v>393</v>
      </c>
      <c r="G175" s="174">
        <v>4116.6000000000004</v>
      </c>
      <c r="H175" s="175">
        <v>0</v>
      </c>
      <c r="I175" s="175">
        <v>0</v>
      </c>
      <c r="J175" s="365">
        <v>0</v>
      </c>
      <c r="K175" s="365">
        <v>0</v>
      </c>
      <c r="L175" s="469">
        <v>0</v>
      </c>
      <c r="M175" s="365">
        <v>0</v>
      </c>
      <c r="N175" s="686"/>
    </row>
    <row r="176" spans="1:16" ht="63" customHeight="1" x14ac:dyDescent="0.2">
      <c r="A176" s="623"/>
      <c r="B176" s="164" t="s">
        <v>24</v>
      </c>
      <c r="C176" s="406"/>
      <c r="D176" s="401"/>
      <c r="E176" s="406"/>
      <c r="F176" s="427"/>
      <c r="G176" s="165">
        <f>G172+G173</f>
        <v>7786.1</v>
      </c>
      <c r="H176" s="165">
        <f t="shared" ref="H176:M176" si="11">H172+H173</f>
        <v>220</v>
      </c>
      <c r="I176" s="165">
        <f t="shared" si="11"/>
        <v>160</v>
      </c>
      <c r="J176" s="366">
        <f t="shared" si="11"/>
        <v>240</v>
      </c>
      <c r="K176" s="366">
        <f t="shared" si="11"/>
        <v>240</v>
      </c>
      <c r="L176" s="366">
        <f t="shared" si="11"/>
        <v>260</v>
      </c>
      <c r="M176" s="366">
        <f t="shared" si="11"/>
        <v>260</v>
      </c>
      <c r="N176" s="388"/>
      <c r="O176" s="222"/>
    </row>
    <row r="177" spans="1:16" ht="44.25" customHeight="1" x14ac:dyDescent="0.2">
      <c r="A177" s="160"/>
      <c r="B177" s="621" t="s">
        <v>212</v>
      </c>
      <c r="C177" s="621"/>
      <c r="D177" s="621"/>
      <c r="E177" s="621"/>
      <c r="F177" s="621"/>
      <c r="G177" s="621"/>
      <c r="H177" s="621"/>
      <c r="I177" s="621"/>
      <c r="J177" s="621"/>
      <c r="K177" s="621"/>
      <c r="L177" s="621"/>
      <c r="M177" s="621"/>
      <c r="N177" s="622"/>
    </row>
    <row r="178" spans="1:16" ht="320.25" customHeight="1" x14ac:dyDescent="0.2">
      <c r="A178" s="624" t="s">
        <v>213</v>
      </c>
      <c r="B178" s="670" t="s">
        <v>447</v>
      </c>
      <c r="C178" s="322" t="s">
        <v>446</v>
      </c>
      <c r="D178" s="166" t="s">
        <v>601</v>
      </c>
      <c r="E178" s="408" t="s">
        <v>6</v>
      </c>
      <c r="F178" s="440" t="s">
        <v>12</v>
      </c>
      <c r="G178" s="286">
        <v>284</v>
      </c>
      <c r="H178" s="167">
        <v>4727.8</v>
      </c>
      <c r="I178" s="285">
        <v>8345.6</v>
      </c>
      <c r="J178" s="285">
        <v>6226</v>
      </c>
      <c r="K178" s="285">
        <v>4987</v>
      </c>
      <c r="L178" s="275">
        <v>3375</v>
      </c>
      <c r="M178" s="275">
        <v>0</v>
      </c>
      <c r="N178" s="672" t="s">
        <v>13</v>
      </c>
    </row>
    <row r="179" spans="1:16" ht="301.5" customHeight="1" x14ac:dyDescent="0.45">
      <c r="A179" s="624"/>
      <c r="B179" s="671"/>
      <c r="C179" s="53" t="s">
        <v>412</v>
      </c>
      <c r="D179" s="54" t="s">
        <v>601</v>
      </c>
      <c r="E179" s="255" t="s">
        <v>478</v>
      </c>
      <c r="F179" s="67" t="s">
        <v>65</v>
      </c>
      <c r="G179" s="42">
        <v>8272.2999999999993</v>
      </c>
      <c r="H179" s="38">
        <v>2521.1999999999998</v>
      </c>
      <c r="I179" s="38">
        <v>0</v>
      </c>
      <c r="J179" s="275">
        <v>0</v>
      </c>
      <c r="K179" s="275">
        <v>0</v>
      </c>
      <c r="L179" s="285">
        <v>0</v>
      </c>
      <c r="M179" s="285">
        <v>0</v>
      </c>
      <c r="N179" s="673"/>
      <c r="P179" s="237"/>
    </row>
    <row r="180" spans="1:16" ht="104.25" customHeight="1" x14ac:dyDescent="0.45">
      <c r="A180" s="624"/>
      <c r="B180" s="641" t="s">
        <v>492</v>
      </c>
      <c r="C180" s="409" t="s">
        <v>267</v>
      </c>
      <c r="D180" s="416" t="s">
        <v>601</v>
      </c>
      <c r="E180" s="416" t="s">
        <v>209</v>
      </c>
      <c r="F180" s="198" t="s">
        <v>29</v>
      </c>
      <c r="G180" s="416"/>
      <c r="H180" s="416"/>
      <c r="I180" s="416"/>
      <c r="J180" s="418"/>
      <c r="K180" s="418"/>
      <c r="L180" s="453"/>
      <c r="M180" s="494"/>
      <c r="N180" s="641" t="s">
        <v>64</v>
      </c>
      <c r="P180" s="237"/>
    </row>
    <row r="181" spans="1:16" ht="296.25" customHeight="1" x14ac:dyDescent="0.45">
      <c r="A181" s="624"/>
      <c r="B181" s="674"/>
      <c r="C181" s="437" t="s">
        <v>268</v>
      </c>
      <c r="D181" s="401" t="s">
        <v>601</v>
      </c>
      <c r="E181" s="256" t="s">
        <v>474</v>
      </c>
      <c r="F181" s="168" t="s">
        <v>248</v>
      </c>
      <c r="G181" s="416"/>
      <c r="H181" s="416"/>
      <c r="I181" s="416"/>
      <c r="J181" s="418"/>
      <c r="K181" s="418"/>
      <c r="L181" s="452"/>
      <c r="M181" s="494"/>
      <c r="N181" s="642"/>
      <c r="P181" s="237"/>
    </row>
    <row r="182" spans="1:16" ht="370.5" customHeight="1" x14ac:dyDescent="0.45">
      <c r="A182" s="669"/>
      <c r="B182" s="674"/>
      <c r="C182" s="425" t="s">
        <v>438</v>
      </c>
      <c r="D182" s="401" t="s">
        <v>601</v>
      </c>
      <c r="E182" s="330" t="s">
        <v>516</v>
      </c>
      <c r="F182" s="390" t="s">
        <v>231</v>
      </c>
      <c r="G182" s="539">
        <v>1328.9</v>
      </c>
      <c r="H182" s="539"/>
      <c r="I182" s="540">
        <f>15303.6+1644.7</f>
        <v>16948.3</v>
      </c>
      <c r="J182" s="540">
        <v>32690</v>
      </c>
      <c r="K182" s="540">
        <v>0</v>
      </c>
      <c r="L182" s="540">
        <v>0</v>
      </c>
      <c r="M182" s="540">
        <v>0</v>
      </c>
      <c r="N182" s="251" t="s">
        <v>232</v>
      </c>
      <c r="P182" s="237"/>
    </row>
    <row r="183" spans="1:16" ht="409.5" customHeight="1" x14ac:dyDescent="0.45">
      <c r="A183" s="669"/>
      <c r="B183" s="674"/>
      <c r="C183" s="662" t="s">
        <v>475</v>
      </c>
      <c r="D183" s="592" t="s">
        <v>601</v>
      </c>
      <c r="E183" s="592" t="s">
        <v>454</v>
      </c>
      <c r="F183" s="592" t="s">
        <v>12</v>
      </c>
      <c r="G183" s="592"/>
      <c r="H183" s="592"/>
      <c r="I183" s="655">
        <v>237.6</v>
      </c>
      <c r="J183" s="667">
        <v>640</v>
      </c>
      <c r="K183" s="668">
        <v>640</v>
      </c>
      <c r="L183" s="675">
        <v>640</v>
      </c>
      <c r="M183" s="675">
        <v>640</v>
      </c>
      <c r="N183" s="592" t="s">
        <v>13</v>
      </c>
      <c r="P183" s="237"/>
    </row>
    <row r="184" spans="1:16" ht="231" customHeight="1" x14ac:dyDescent="0.45">
      <c r="A184" s="669"/>
      <c r="B184" s="642"/>
      <c r="C184" s="662"/>
      <c r="D184" s="592"/>
      <c r="E184" s="592"/>
      <c r="F184" s="592"/>
      <c r="G184" s="592"/>
      <c r="H184" s="592"/>
      <c r="I184" s="655"/>
      <c r="J184" s="667"/>
      <c r="K184" s="668"/>
      <c r="L184" s="676"/>
      <c r="M184" s="625"/>
      <c r="N184" s="592"/>
      <c r="P184" s="237"/>
    </row>
    <row r="185" spans="1:16" ht="37.5" customHeight="1" x14ac:dyDescent="0.45">
      <c r="A185" s="669"/>
      <c r="B185" s="228" t="s">
        <v>24</v>
      </c>
      <c r="C185" s="229"/>
      <c r="D185" s="230"/>
      <c r="E185" s="231"/>
      <c r="F185" s="130"/>
      <c r="G185" s="232">
        <f>G181+G179+G178+G180+G183+G182</f>
        <v>9885.1999999999989</v>
      </c>
      <c r="H185" s="232">
        <f t="shared" ref="H185:M185" si="12">H181+H179+H178+H180+H183+H182</f>
        <v>7249</v>
      </c>
      <c r="I185" s="232">
        <f t="shared" si="12"/>
        <v>25531.5</v>
      </c>
      <c r="J185" s="357">
        <f t="shared" si="12"/>
        <v>39556</v>
      </c>
      <c r="K185" s="357">
        <f t="shared" si="12"/>
        <v>5627</v>
      </c>
      <c r="L185" s="357">
        <f t="shared" si="12"/>
        <v>4015</v>
      </c>
      <c r="M185" s="357">
        <f t="shared" si="12"/>
        <v>640</v>
      </c>
      <c r="N185" s="493"/>
      <c r="O185" s="220"/>
      <c r="P185" s="237"/>
    </row>
    <row r="186" spans="1:16" ht="57.75" customHeight="1" x14ac:dyDescent="0.45">
      <c r="A186" s="819" t="s">
        <v>495</v>
      </c>
      <c r="B186" s="819"/>
      <c r="C186" s="819"/>
      <c r="D186" s="819"/>
      <c r="E186" s="819"/>
      <c r="F186" s="819"/>
      <c r="G186" s="819"/>
      <c r="H186" s="819"/>
      <c r="I186" s="819"/>
      <c r="J186" s="819"/>
      <c r="K186" s="819"/>
      <c r="L186" s="819"/>
      <c r="M186" s="819"/>
      <c r="N186" s="819"/>
      <c r="P186" s="237"/>
    </row>
    <row r="187" spans="1:16" ht="409.5" customHeight="1" x14ac:dyDescent="0.2">
      <c r="A187" s="680" t="s">
        <v>220</v>
      </c>
      <c r="B187" s="656" t="s">
        <v>497</v>
      </c>
      <c r="C187" s="409" t="s">
        <v>269</v>
      </c>
      <c r="D187" s="417" t="s">
        <v>601</v>
      </c>
      <c r="E187" s="263" t="s">
        <v>519</v>
      </c>
      <c r="F187" s="198" t="s">
        <v>29</v>
      </c>
      <c r="G187" s="417"/>
      <c r="H187" s="417"/>
      <c r="I187" s="417"/>
      <c r="J187" s="325"/>
      <c r="K187" s="325"/>
      <c r="L187" s="325"/>
      <c r="M187" s="325"/>
      <c r="N187" s="442" t="s">
        <v>542</v>
      </c>
    </row>
    <row r="188" spans="1:16" ht="400.5" customHeight="1" x14ac:dyDescent="0.2">
      <c r="A188" s="680"/>
      <c r="B188" s="656"/>
      <c r="C188" s="409" t="s">
        <v>543</v>
      </c>
      <c r="D188" s="417" t="s">
        <v>601</v>
      </c>
      <c r="E188" s="532" t="s">
        <v>519</v>
      </c>
      <c r="F188" s="198" t="s">
        <v>29</v>
      </c>
      <c r="G188" s="417"/>
      <c r="H188" s="417"/>
      <c r="I188" s="417"/>
      <c r="J188" s="325"/>
      <c r="K188" s="325"/>
      <c r="L188" s="325"/>
      <c r="M188" s="325"/>
      <c r="N188" s="442" t="s">
        <v>544</v>
      </c>
    </row>
    <row r="189" spans="1:16" s="334" customFormat="1" ht="225" customHeight="1" x14ac:dyDescent="0.2">
      <c r="A189" s="680"/>
      <c r="B189" s="656" t="s">
        <v>476</v>
      </c>
      <c r="C189" s="332" t="s">
        <v>599</v>
      </c>
      <c r="D189" s="333" t="s">
        <v>601</v>
      </c>
      <c r="E189" s="418" t="s">
        <v>517</v>
      </c>
      <c r="F189" s="33" t="s">
        <v>12</v>
      </c>
      <c r="G189" s="275">
        <v>215</v>
      </c>
      <c r="H189" s="275">
        <v>281.39999999999998</v>
      </c>
      <c r="I189" s="275">
        <v>451.4</v>
      </c>
      <c r="J189" s="275">
        <v>1557.5</v>
      </c>
      <c r="K189" s="275">
        <v>2400</v>
      </c>
      <c r="L189" s="275">
        <v>2500</v>
      </c>
      <c r="M189" s="275">
        <v>2500</v>
      </c>
      <c r="N189" s="814" t="s">
        <v>477</v>
      </c>
    </row>
    <row r="190" spans="1:16" ht="312.75" customHeight="1" x14ac:dyDescent="0.2">
      <c r="A190" s="680"/>
      <c r="B190" s="656"/>
      <c r="C190" s="40" t="s">
        <v>437</v>
      </c>
      <c r="D190" s="410" t="s">
        <v>601</v>
      </c>
      <c r="E190" s="392" t="s">
        <v>584</v>
      </c>
      <c r="F190" s="31" t="s">
        <v>12</v>
      </c>
      <c r="G190" s="38">
        <v>326.8</v>
      </c>
      <c r="H190" s="38">
        <v>979</v>
      </c>
      <c r="I190" s="275">
        <v>2330.8000000000002</v>
      </c>
      <c r="J190" s="275">
        <v>3008.8</v>
      </c>
      <c r="K190" s="275">
        <v>3675.7</v>
      </c>
      <c r="L190" s="275">
        <v>3878.5</v>
      </c>
      <c r="M190" s="275">
        <v>3878.5</v>
      </c>
      <c r="N190" s="814"/>
    </row>
    <row r="191" spans="1:16" ht="385.5" customHeight="1" x14ac:dyDescent="0.2">
      <c r="A191" s="680"/>
      <c r="B191" s="693" t="s">
        <v>545</v>
      </c>
      <c r="C191" s="415" t="s">
        <v>546</v>
      </c>
      <c r="D191" s="416" t="s">
        <v>601</v>
      </c>
      <c r="E191" s="268" t="s">
        <v>518</v>
      </c>
      <c r="F191" s="198" t="s">
        <v>29</v>
      </c>
      <c r="G191" s="416"/>
      <c r="H191" s="416"/>
      <c r="I191" s="416"/>
      <c r="J191" s="418"/>
      <c r="K191" s="418"/>
      <c r="L191" s="453"/>
      <c r="M191" s="482"/>
      <c r="N191" s="442" t="s">
        <v>548</v>
      </c>
    </row>
    <row r="192" spans="1:16" ht="408.75" customHeight="1" x14ac:dyDescent="0.2">
      <c r="A192" s="680"/>
      <c r="B192" s="693"/>
      <c r="C192" s="409" t="s">
        <v>547</v>
      </c>
      <c r="D192" s="416" t="s">
        <v>601</v>
      </c>
      <c r="E192" s="263" t="s">
        <v>520</v>
      </c>
      <c r="F192" s="417" t="s">
        <v>29</v>
      </c>
      <c r="G192" s="416"/>
      <c r="H192" s="416"/>
      <c r="I192" s="416"/>
      <c r="J192" s="418"/>
      <c r="K192" s="418"/>
      <c r="L192" s="453"/>
      <c r="M192" s="482"/>
      <c r="N192" s="442" t="s">
        <v>549</v>
      </c>
    </row>
    <row r="193" spans="1:16" ht="307.5" customHeight="1" x14ac:dyDescent="0.2">
      <c r="A193" s="680"/>
      <c r="B193" s="693"/>
      <c r="C193" s="409" t="s">
        <v>177</v>
      </c>
      <c r="D193" s="416" t="s">
        <v>601</v>
      </c>
      <c r="E193" s="268" t="s">
        <v>521</v>
      </c>
      <c r="F193" s="417" t="s">
        <v>29</v>
      </c>
      <c r="G193" s="416"/>
      <c r="H193" s="416"/>
      <c r="I193" s="416"/>
      <c r="J193" s="418"/>
      <c r="K193" s="418"/>
      <c r="L193" s="453"/>
      <c r="M193" s="482"/>
      <c r="N193" s="442" t="s">
        <v>78</v>
      </c>
    </row>
    <row r="194" spans="1:16" ht="342" customHeight="1" x14ac:dyDescent="0.2">
      <c r="A194" s="680"/>
      <c r="B194" s="409" t="s">
        <v>178</v>
      </c>
      <c r="C194" s="412" t="s">
        <v>452</v>
      </c>
      <c r="D194" s="392" t="s">
        <v>601</v>
      </c>
      <c r="E194" s="126" t="s">
        <v>516</v>
      </c>
      <c r="F194" s="392" t="s">
        <v>12</v>
      </c>
      <c r="G194" s="392">
        <v>682.8</v>
      </c>
      <c r="H194" s="392">
        <v>725.2</v>
      </c>
      <c r="I194" s="418">
        <v>2017.7</v>
      </c>
      <c r="J194" s="418">
        <v>5327.2</v>
      </c>
      <c r="K194" s="418">
        <v>6357.4</v>
      </c>
      <c r="L194" s="453">
        <v>6357.4</v>
      </c>
      <c r="M194" s="482">
        <v>6357.4</v>
      </c>
      <c r="N194" s="396" t="s">
        <v>453</v>
      </c>
    </row>
    <row r="195" spans="1:16" ht="249.75" customHeight="1" x14ac:dyDescent="0.2">
      <c r="A195" s="680"/>
      <c r="B195" s="409" t="s">
        <v>179</v>
      </c>
      <c r="C195" s="409" t="s">
        <v>180</v>
      </c>
      <c r="D195" s="416" t="s">
        <v>601</v>
      </c>
      <c r="E195" s="412" t="s">
        <v>522</v>
      </c>
      <c r="F195" s="416" t="s">
        <v>32</v>
      </c>
      <c r="G195" s="416"/>
      <c r="H195" s="416"/>
      <c r="I195" s="416"/>
      <c r="J195" s="418"/>
      <c r="K195" s="418"/>
      <c r="L195" s="453"/>
      <c r="M195" s="482"/>
      <c r="N195" s="442" t="s">
        <v>79</v>
      </c>
    </row>
    <row r="196" spans="1:16" ht="344.25" customHeight="1" x14ac:dyDescent="0.2">
      <c r="A196" s="680"/>
      <c r="B196" s="656" t="s">
        <v>181</v>
      </c>
      <c r="C196" s="409" t="s">
        <v>182</v>
      </c>
      <c r="D196" s="416" t="s">
        <v>601</v>
      </c>
      <c r="E196" s="412" t="s">
        <v>523</v>
      </c>
      <c r="F196" s="416" t="s">
        <v>32</v>
      </c>
      <c r="G196" s="416"/>
      <c r="H196" s="416"/>
      <c r="I196" s="416"/>
      <c r="J196" s="418"/>
      <c r="K196" s="418"/>
      <c r="L196" s="453"/>
      <c r="M196" s="482"/>
      <c r="N196" s="442" t="s">
        <v>80</v>
      </c>
    </row>
    <row r="197" spans="1:16" ht="320.25" customHeight="1" x14ac:dyDescent="0.45">
      <c r="A197" s="680"/>
      <c r="B197" s="656"/>
      <c r="C197" s="412" t="s">
        <v>233</v>
      </c>
      <c r="D197" s="482" t="s">
        <v>601</v>
      </c>
      <c r="E197" s="263" t="s">
        <v>516</v>
      </c>
      <c r="F197" s="448" t="s">
        <v>231</v>
      </c>
      <c r="G197" s="310">
        <v>9004.6</v>
      </c>
      <c r="H197" s="310"/>
      <c r="I197" s="571">
        <v>53651</v>
      </c>
      <c r="J197" s="547">
        <v>168672.6</v>
      </c>
      <c r="K197" s="547">
        <v>226026.8</v>
      </c>
      <c r="L197" s="455">
        <v>0</v>
      </c>
      <c r="M197" s="487">
        <v>0</v>
      </c>
      <c r="N197" s="434" t="s">
        <v>227</v>
      </c>
      <c r="P197" s="238"/>
    </row>
    <row r="198" spans="1:16" ht="408.75" customHeight="1" x14ac:dyDescent="0.45">
      <c r="A198" s="680"/>
      <c r="B198" s="656"/>
      <c r="C198" s="412" t="s">
        <v>439</v>
      </c>
      <c r="D198" s="482" t="s">
        <v>601</v>
      </c>
      <c r="E198" s="444" t="s">
        <v>516</v>
      </c>
      <c r="F198" s="76" t="s">
        <v>231</v>
      </c>
      <c r="G198" s="310">
        <v>3711.9</v>
      </c>
      <c r="H198" s="310"/>
      <c r="I198" s="571">
        <v>16914.3</v>
      </c>
      <c r="J198" s="549">
        <v>20313.599999999999</v>
      </c>
      <c r="K198" s="548">
        <v>0</v>
      </c>
      <c r="L198" s="311">
        <v>0</v>
      </c>
      <c r="M198" s="311">
        <v>0</v>
      </c>
      <c r="N198" s="89" t="s">
        <v>229</v>
      </c>
      <c r="P198" s="238"/>
    </row>
    <row r="199" spans="1:16" ht="298.5" customHeight="1" x14ac:dyDescent="0.2">
      <c r="A199" s="680"/>
      <c r="B199" s="656"/>
      <c r="C199" s="412" t="s">
        <v>455</v>
      </c>
      <c r="D199" s="416" t="s">
        <v>601</v>
      </c>
      <c r="E199" s="444" t="s">
        <v>478</v>
      </c>
      <c r="F199" s="76" t="s">
        <v>510</v>
      </c>
      <c r="G199" s="541"/>
      <c r="H199" s="541">
        <v>100000</v>
      </c>
      <c r="I199" s="542">
        <v>248472.5</v>
      </c>
      <c r="J199" s="542"/>
      <c r="K199" s="543"/>
      <c r="L199" s="453"/>
      <c r="M199" s="482"/>
      <c r="N199" s="434" t="s">
        <v>450</v>
      </c>
    </row>
    <row r="200" spans="1:16" ht="408.75" customHeight="1" x14ac:dyDescent="0.2">
      <c r="A200" s="680"/>
      <c r="B200" s="409" t="s">
        <v>274</v>
      </c>
      <c r="C200" s="409" t="s">
        <v>550</v>
      </c>
      <c r="D200" s="416" t="s">
        <v>601</v>
      </c>
      <c r="E200" s="400" t="s">
        <v>524</v>
      </c>
      <c r="F200" s="416" t="s">
        <v>32</v>
      </c>
      <c r="G200" s="416"/>
      <c r="H200" s="416"/>
      <c r="I200" s="416"/>
      <c r="J200" s="418"/>
      <c r="K200" s="418"/>
      <c r="L200" s="453"/>
      <c r="M200" s="482"/>
      <c r="N200" s="605" t="s">
        <v>66</v>
      </c>
    </row>
    <row r="201" spans="1:16" ht="297" customHeight="1" x14ac:dyDescent="0.2">
      <c r="A201" s="680"/>
      <c r="B201" s="409"/>
      <c r="C201" s="409" t="s">
        <v>183</v>
      </c>
      <c r="D201" s="416" t="s">
        <v>601</v>
      </c>
      <c r="E201" s="404" t="s">
        <v>524</v>
      </c>
      <c r="F201" s="416" t="s">
        <v>32</v>
      </c>
      <c r="G201" s="416"/>
      <c r="H201" s="416"/>
      <c r="I201" s="416"/>
      <c r="J201" s="418"/>
      <c r="K201" s="418"/>
      <c r="L201" s="453"/>
      <c r="M201" s="482"/>
      <c r="N201" s="605"/>
    </row>
    <row r="202" spans="1:16" ht="352.5" customHeight="1" x14ac:dyDescent="0.2">
      <c r="A202" s="680"/>
      <c r="B202" s="409"/>
      <c r="C202" s="409" t="s">
        <v>499</v>
      </c>
      <c r="D202" s="416" t="s">
        <v>601</v>
      </c>
      <c r="E202" s="531" t="s">
        <v>524</v>
      </c>
      <c r="F202" s="416" t="s">
        <v>32</v>
      </c>
      <c r="G202" s="416"/>
      <c r="H202" s="416"/>
      <c r="I202" s="416"/>
      <c r="J202" s="418"/>
      <c r="K202" s="418"/>
      <c r="L202" s="453"/>
      <c r="M202" s="482"/>
      <c r="N202" s="605"/>
    </row>
    <row r="203" spans="1:16" ht="294" customHeight="1" x14ac:dyDescent="0.2">
      <c r="A203" s="680"/>
      <c r="B203" s="409"/>
      <c r="C203" s="227" t="s">
        <v>281</v>
      </c>
      <c r="D203" s="416" t="s">
        <v>601</v>
      </c>
      <c r="E203" s="531" t="s">
        <v>516</v>
      </c>
      <c r="F203" s="416" t="s">
        <v>12</v>
      </c>
      <c r="G203" s="52">
        <v>556.9</v>
      </c>
      <c r="H203" s="52">
        <v>718.5</v>
      </c>
      <c r="I203" s="421">
        <v>718.5</v>
      </c>
      <c r="J203" s="421">
        <v>0</v>
      </c>
      <c r="K203" s="421">
        <v>0</v>
      </c>
      <c r="L203" s="454">
        <v>0</v>
      </c>
      <c r="M203" s="486">
        <v>0</v>
      </c>
      <c r="N203" s="442" t="s">
        <v>82</v>
      </c>
    </row>
    <row r="204" spans="1:16" ht="298.5" customHeight="1" x14ac:dyDescent="0.45">
      <c r="A204" s="680"/>
      <c r="B204" s="409"/>
      <c r="C204" s="409" t="s">
        <v>270</v>
      </c>
      <c r="D204" s="416" t="s">
        <v>601</v>
      </c>
      <c r="E204" s="262" t="s">
        <v>516</v>
      </c>
      <c r="F204" s="65" t="s">
        <v>65</v>
      </c>
      <c r="G204" s="52">
        <v>881.9</v>
      </c>
      <c r="H204" s="52">
        <v>955.9</v>
      </c>
      <c r="I204" s="52">
        <v>0</v>
      </c>
      <c r="J204" s="421">
        <v>0</v>
      </c>
      <c r="K204" s="421">
        <v>0</v>
      </c>
      <c r="L204" s="454">
        <v>0</v>
      </c>
      <c r="M204" s="486">
        <v>0</v>
      </c>
      <c r="N204" s="442" t="s">
        <v>271</v>
      </c>
      <c r="P204" s="239"/>
    </row>
    <row r="205" spans="1:16" ht="233.25" customHeight="1" x14ac:dyDescent="0.2">
      <c r="A205" s="680"/>
      <c r="B205" s="641" t="s">
        <v>551</v>
      </c>
      <c r="C205" s="157" t="s">
        <v>272</v>
      </c>
      <c r="D205" s="416" t="s">
        <v>601</v>
      </c>
      <c r="E205" s="434" t="s">
        <v>525</v>
      </c>
      <c r="F205" s="442" t="s">
        <v>32</v>
      </c>
      <c r="G205" s="416"/>
      <c r="H205" s="416"/>
      <c r="I205" s="416"/>
      <c r="J205" s="418"/>
      <c r="K205" s="418"/>
      <c r="L205" s="453"/>
      <c r="M205" s="482"/>
      <c r="N205" s="442" t="s">
        <v>552</v>
      </c>
    </row>
    <row r="206" spans="1:16" ht="409.5" customHeight="1" x14ac:dyDescent="0.2">
      <c r="A206" s="680"/>
      <c r="B206" s="642"/>
      <c r="C206" s="409" t="s">
        <v>273</v>
      </c>
      <c r="D206" s="416" t="s">
        <v>601</v>
      </c>
      <c r="E206" s="392" t="s">
        <v>526</v>
      </c>
      <c r="F206" s="198" t="s">
        <v>29</v>
      </c>
      <c r="G206" s="416"/>
      <c r="H206" s="416"/>
      <c r="I206" s="416"/>
      <c r="J206" s="418"/>
      <c r="K206" s="418"/>
      <c r="L206" s="453"/>
      <c r="M206" s="482"/>
      <c r="N206" s="442" t="s">
        <v>81</v>
      </c>
    </row>
    <row r="207" spans="1:16" ht="228" customHeight="1" x14ac:dyDescent="0.2">
      <c r="A207" s="680"/>
      <c r="B207" s="47"/>
      <c r="C207" s="409" t="s">
        <v>210</v>
      </c>
      <c r="D207" s="416" t="s">
        <v>601</v>
      </c>
      <c r="E207" s="392" t="s">
        <v>526</v>
      </c>
      <c r="F207" s="442" t="s">
        <v>32</v>
      </c>
      <c r="G207" s="416"/>
      <c r="H207" s="416"/>
      <c r="I207" s="416"/>
      <c r="J207" s="418"/>
      <c r="K207" s="418"/>
      <c r="L207" s="453"/>
      <c r="M207" s="482"/>
      <c r="N207" s="442" t="s">
        <v>83</v>
      </c>
    </row>
    <row r="208" spans="1:16" ht="200.25" customHeight="1" x14ac:dyDescent="0.2">
      <c r="A208" s="680"/>
      <c r="B208" s="656" t="s">
        <v>275</v>
      </c>
      <c r="C208" s="409" t="s">
        <v>184</v>
      </c>
      <c r="D208" s="416" t="s">
        <v>601</v>
      </c>
      <c r="E208" s="392" t="s">
        <v>527</v>
      </c>
      <c r="F208" s="442" t="s">
        <v>32</v>
      </c>
      <c r="G208" s="416"/>
      <c r="H208" s="416"/>
      <c r="I208" s="416"/>
      <c r="J208" s="418"/>
      <c r="K208" s="418"/>
      <c r="L208" s="453"/>
      <c r="M208" s="482"/>
      <c r="N208" s="442" t="s">
        <v>69</v>
      </c>
    </row>
    <row r="209" spans="1:16" ht="150" customHeight="1" x14ac:dyDescent="0.2">
      <c r="A209" s="680"/>
      <c r="B209" s="656"/>
      <c r="C209" s="47" t="s">
        <v>185</v>
      </c>
      <c r="D209" s="416" t="s">
        <v>601</v>
      </c>
      <c r="E209" s="392" t="s">
        <v>527</v>
      </c>
      <c r="F209" s="442" t="s">
        <v>32</v>
      </c>
      <c r="G209" s="416"/>
      <c r="H209" s="416"/>
      <c r="I209" s="416"/>
      <c r="J209" s="418"/>
      <c r="K209" s="418"/>
      <c r="L209" s="453"/>
      <c r="M209" s="482"/>
      <c r="N209" s="442" t="s">
        <v>69</v>
      </c>
    </row>
    <row r="210" spans="1:16" ht="200.25" customHeight="1" x14ac:dyDescent="0.2">
      <c r="A210" s="680"/>
      <c r="B210" s="656"/>
      <c r="C210" s="47" t="s">
        <v>186</v>
      </c>
      <c r="D210" s="416" t="s">
        <v>601</v>
      </c>
      <c r="E210" s="392" t="s">
        <v>527</v>
      </c>
      <c r="F210" s="442" t="s">
        <v>32</v>
      </c>
      <c r="G210" s="416"/>
      <c r="H210" s="416"/>
      <c r="I210" s="416"/>
      <c r="J210" s="418"/>
      <c r="K210" s="418"/>
      <c r="L210" s="453"/>
      <c r="M210" s="482"/>
      <c r="N210" s="442" t="s">
        <v>70</v>
      </c>
    </row>
    <row r="211" spans="1:16" ht="225" customHeight="1" x14ac:dyDescent="0.2">
      <c r="A211" s="680"/>
      <c r="B211" s="656"/>
      <c r="C211" s="415" t="s">
        <v>187</v>
      </c>
      <c r="D211" s="416" t="s">
        <v>601</v>
      </c>
      <c r="E211" s="392" t="s">
        <v>527</v>
      </c>
      <c r="F211" s="442" t="s">
        <v>32</v>
      </c>
      <c r="G211" s="416"/>
      <c r="H211" s="416"/>
      <c r="I211" s="416"/>
      <c r="J211" s="418"/>
      <c r="K211" s="418"/>
      <c r="L211" s="453"/>
      <c r="M211" s="482"/>
      <c r="N211" s="442" t="s">
        <v>69</v>
      </c>
    </row>
    <row r="212" spans="1:16" ht="149.25" customHeight="1" x14ac:dyDescent="0.2">
      <c r="A212" s="680"/>
      <c r="B212" s="656"/>
      <c r="C212" s="409" t="s">
        <v>188</v>
      </c>
      <c r="D212" s="416" t="s">
        <v>601</v>
      </c>
      <c r="E212" s="392" t="s">
        <v>527</v>
      </c>
      <c r="F212" s="442" t="s">
        <v>32</v>
      </c>
      <c r="G212" s="416"/>
      <c r="H212" s="416"/>
      <c r="I212" s="416"/>
      <c r="J212" s="418"/>
      <c r="K212" s="418"/>
      <c r="L212" s="453"/>
      <c r="M212" s="482"/>
      <c r="N212" s="442" t="s">
        <v>69</v>
      </c>
    </row>
    <row r="213" spans="1:16" ht="291" customHeight="1" x14ac:dyDescent="0.2">
      <c r="A213" s="680"/>
      <c r="B213" s="409" t="s">
        <v>189</v>
      </c>
      <c r="C213" s="157" t="s">
        <v>553</v>
      </c>
      <c r="D213" s="416" t="s">
        <v>601</v>
      </c>
      <c r="E213" s="392" t="s">
        <v>528</v>
      </c>
      <c r="F213" s="198" t="s">
        <v>29</v>
      </c>
      <c r="G213" s="416"/>
      <c r="H213" s="416"/>
      <c r="I213" s="416"/>
      <c r="J213" s="418"/>
      <c r="K213" s="418"/>
      <c r="L213" s="453"/>
      <c r="M213" s="482"/>
      <c r="N213" s="442" t="s">
        <v>84</v>
      </c>
    </row>
    <row r="214" spans="1:16" ht="190.5" customHeight="1" x14ac:dyDescent="0.2">
      <c r="A214" s="680"/>
      <c r="B214" s="409" t="s">
        <v>190</v>
      </c>
      <c r="C214" s="157" t="s">
        <v>191</v>
      </c>
      <c r="D214" s="416" t="s">
        <v>601</v>
      </c>
      <c r="E214" s="392" t="s">
        <v>529</v>
      </c>
      <c r="F214" s="198" t="s">
        <v>29</v>
      </c>
      <c r="G214" s="416"/>
      <c r="H214" s="416"/>
      <c r="I214" s="416"/>
      <c r="J214" s="418"/>
      <c r="K214" s="418"/>
      <c r="L214" s="453"/>
      <c r="M214" s="482"/>
      <c r="N214" s="442" t="s">
        <v>71</v>
      </c>
    </row>
    <row r="215" spans="1:16" ht="297" customHeight="1" x14ac:dyDescent="0.2">
      <c r="A215" s="680"/>
      <c r="B215" s="409" t="s">
        <v>276</v>
      </c>
      <c r="C215" s="409" t="s">
        <v>554</v>
      </c>
      <c r="D215" s="416" t="s">
        <v>601</v>
      </c>
      <c r="E215" s="268" t="s">
        <v>530</v>
      </c>
      <c r="F215" s="198" t="s">
        <v>29</v>
      </c>
      <c r="G215" s="416"/>
      <c r="H215" s="416"/>
      <c r="I215" s="416"/>
      <c r="J215" s="418"/>
      <c r="K215" s="418"/>
      <c r="L215" s="453"/>
      <c r="M215" s="482"/>
      <c r="N215" s="442" t="s">
        <v>555</v>
      </c>
    </row>
    <row r="216" spans="1:16" ht="341.25" customHeight="1" x14ac:dyDescent="0.2">
      <c r="A216" s="680"/>
      <c r="B216" s="656" t="s">
        <v>556</v>
      </c>
      <c r="C216" s="409" t="s">
        <v>557</v>
      </c>
      <c r="D216" s="416" t="s">
        <v>601</v>
      </c>
      <c r="E216" s="400" t="s">
        <v>531</v>
      </c>
      <c r="F216" s="442" t="s">
        <v>32</v>
      </c>
      <c r="G216" s="416"/>
      <c r="H216" s="416"/>
      <c r="I216" s="416"/>
      <c r="J216" s="418"/>
      <c r="K216" s="418"/>
      <c r="L216" s="453"/>
      <c r="M216" s="482"/>
      <c r="N216" s="442" t="s">
        <v>558</v>
      </c>
    </row>
    <row r="217" spans="1:16" ht="255.75" customHeight="1" x14ac:dyDescent="0.2">
      <c r="A217" s="680"/>
      <c r="B217" s="656"/>
      <c r="C217" s="409" t="s">
        <v>192</v>
      </c>
      <c r="D217" s="416" t="s">
        <v>601</v>
      </c>
      <c r="E217" s="400" t="s">
        <v>532</v>
      </c>
      <c r="F217" s="198" t="s">
        <v>29</v>
      </c>
      <c r="G217" s="416"/>
      <c r="H217" s="416"/>
      <c r="I217" s="416"/>
      <c r="J217" s="418"/>
      <c r="K217" s="418"/>
      <c r="L217" s="453"/>
      <c r="M217" s="482"/>
      <c r="N217" s="442" t="s">
        <v>85</v>
      </c>
    </row>
    <row r="218" spans="1:16" ht="163.5" customHeight="1" x14ac:dyDescent="0.2">
      <c r="A218" s="680"/>
      <c r="B218" s="656"/>
      <c r="C218" s="415" t="s">
        <v>559</v>
      </c>
      <c r="D218" s="416" t="s">
        <v>601</v>
      </c>
      <c r="E218" s="444" t="s">
        <v>533</v>
      </c>
      <c r="F218" s="198" t="s">
        <v>29</v>
      </c>
      <c r="G218" s="416"/>
      <c r="H218" s="416"/>
      <c r="I218" s="416"/>
      <c r="J218" s="418"/>
      <c r="K218" s="418"/>
      <c r="L218" s="453"/>
      <c r="M218" s="482"/>
      <c r="N218" s="442" t="s">
        <v>72</v>
      </c>
    </row>
    <row r="219" spans="1:16" ht="221.25" customHeight="1" x14ac:dyDescent="0.2">
      <c r="A219" s="680"/>
      <c r="B219" s="656"/>
      <c r="C219" s="266" t="s">
        <v>193</v>
      </c>
      <c r="D219" s="416" t="s">
        <v>601</v>
      </c>
      <c r="E219" s="404" t="s">
        <v>532</v>
      </c>
      <c r="F219" s="198" t="s">
        <v>29</v>
      </c>
      <c r="G219" s="416"/>
      <c r="H219" s="416"/>
      <c r="I219" s="416"/>
      <c r="J219" s="418"/>
      <c r="K219" s="418"/>
      <c r="L219" s="453"/>
      <c r="M219" s="482"/>
      <c r="N219" s="442" t="s">
        <v>73</v>
      </c>
    </row>
    <row r="220" spans="1:16" ht="202.5" customHeight="1" x14ac:dyDescent="0.2">
      <c r="A220" s="680"/>
      <c r="B220" s="656"/>
      <c r="C220" s="409" t="s">
        <v>560</v>
      </c>
      <c r="D220" s="416" t="s">
        <v>601</v>
      </c>
      <c r="E220" s="404" t="s">
        <v>534</v>
      </c>
      <c r="F220" s="442" t="s">
        <v>32</v>
      </c>
      <c r="G220" s="416"/>
      <c r="H220" s="416"/>
      <c r="I220" s="416"/>
      <c r="J220" s="418"/>
      <c r="K220" s="418"/>
      <c r="L220" s="453"/>
      <c r="M220" s="482"/>
      <c r="N220" s="442" t="s">
        <v>558</v>
      </c>
    </row>
    <row r="221" spans="1:16" ht="249.75" customHeight="1" x14ac:dyDescent="0.2">
      <c r="A221" s="680"/>
      <c r="B221" s="693" t="s">
        <v>194</v>
      </c>
      <c r="C221" s="163" t="s">
        <v>195</v>
      </c>
      <c r="D221" s="416" t="s">
        <v>601</v>
      </c>
      <c r="E221" s="448" t="s">
        <v>517</v>
      </c>
      <c r="F221" s="442" t="s">
        <v>12</v>
      </c>
      <c r="G221" s="52">
        <v>238</v>
      </c>
      <c r="H221" s="52">
        <v>396.6</v>
      </c>
      <c r="I221" s="52">
        <v>0</v>
      </c>
      <c r="J221" s="421">
        <v>0</v>
      </c>
      <c r="K221" s="421">
        <v>0</v>
      </c>
      <c r="L221" s="454">
        <v>0</v>
      </c>
      <c r="M221" s="486">
        <v>0</v>
      </c>
      <c r="N221" s="680" t="s">
        <v>86</v>
      </c>
    </row>
    <row r="222" spans="1:16" ht="324.75" customHeight="1" x14ac:dyDescent="0.45">
      <c r="A222" s="680"/>
      <c r="B222" s="693"/>
      <c r="C222" s="409" t="s">
        <v>196</v>
      </c>
      <c r="D222" s="416" t="s">
        <v>601</v>
      </c>
      <c r="E222" s="400" t="s">
        <v>516</v>
      </c>
      <c r="F222" s="65" t="s">
        <v>65</v>
      </c>
      <c r="G222" s="52">
        <v>1341.9</v>
      </c>
      <c r="H222" s="52">
        <v>1405.8</v>
      </c>
      <c r="I222" s="52">
        <v>0</v>
      </c>
      <c r="J222" s="421">
        <v>0</v>
      </c>
      <c r="K222" s="421">
        <v>0</v>
      </c>
      <c r="L222" s="454">
        <v>0</v>
      </c>
      <c r="M222" s="486">
        <v>0</v>
      </c>
      <c r="N222" s="680"/>
      <c r="P222" s="239"/>
    </row>
    <row r="223" spans="1:16" ht="257.25" customHeight="1" x14ac:dyDescent="0.45">
      <c r="A223" s="680"/>
      <c r="B223" s="693"/>
      <c r="C223" s="415" t="s">
        <v>386</v>
      </c>
      <c r="D223" s="417" t="s">
        <v>601</v>
      </c>
      <c r="E223" s="404" t="s">
        <v>516</v>
      </c>
      <c r="F223" s="66" t="s">
        <v>65</v>
      </c>
      <c r="G223" s="52">
        <v>410.5</v>
      </c>
      <c r="H223" s="52">
        <v>680.2</v>
      </c>
      <c r="I223" s="52">
        <v>406.6</v>
      </c>
      <c r="J223" s="421">
        <v>400.2</v>
      </c>
      <c r="K223" s="421">
        <v>2879.2</v>
      </c>
      <c r="L223" s="454">
        <v>2879.2</v>
      </c>
      <c r="M223" s="486">
        <v>2879.2</v>
      </c>
      <c r="N223" s="680"/>
      <c r="P223" s="239"/>
    </row>
    <row r="224" spans="1:16" ht="273" customHeight="1" x14ac:dyDescent="0.45">
      <c r="A224" s="680"/>
      <c r="B224" s="693"/>
      <c r="C224" s="409" t="s">
        <v>457</v>
      </c>
      <c r="D224" s="417" t="s">
        <v>601</v>
      </c>
      <c r="E224" s="268" t="s">
        <v>516</v>
      </c>
      <c r="F224" s="66" t="s">
        <v>65</v>
      </c>
      <c r="G224" s="312">
        <v>4012.2</v>
      </c>
      <c r="H224" s="312">
        <v>3066.9</v>
      </c>
      <c r="I224" s="422">
        <v>8462.1</v>
      </c>
      <c r="J224" s="422">
        <v>7467.7</v>
      </c>
      <c r="K224" s="422">
        <v>0</v>
      </c>
      <c r="L224" s="455">
        <v>0</v>
      </c>
      <c r="M224" s="487">
        <v>0</v>
      </c>
      <c r="N224" s="680"/>
      <c r="P224" s="239"/>
    </row>
    <row r="225" spans="1:16" ht="341.25" customHeight="1" x14ac:dyDescent="0.2">
      <c r="A225" s="680"/>
      <c r="B225" s="693"/>
      <c r="C225" s="267" t="s">
        <v>385</v>
      </c>
      <c r="D225" s="417" t="s">
        <v>601</v>
      </c>
      <c r="E225" s="400" t="s">
        <v>535</v>
      </c>
      <c r="F225" s="417" t="s">
        <v>12</v>
      </c>
      <c r="G225" s="312">
        <v>42</v>
      </c>
      <c r="H225" s="312">
        <v>147.30000000000001</v>
      </c>
      <c r="I225" s="422">
        <v>19</v>
      </c>
      <c r="J225" s="422">
        <v>45</v>
      </c>
      <c r="K225" s="422">
        <v>0</v>
      </c>
      <c r="L225" s="455">
        <v>0</v>
      </c>
      <c r="M225" s="487">
        <v>0</v>
      </c>
      <c r="N225" s="680"/>
    </row>
    <row r="226" spans="1:16" ht="33.75" customHeight="1" x14ac:dyDescent="0.2">
      <c r="A226" s="680"/>
      <c r="B226" s="693"/>
      <c r="C226" s="169" t="s">
        <v>389</v>
      </c>
      <c r="D226" s="417"/>
      <c r="E226" s="434"/>
      <c r="F226" s="417"/>
      <c r="G226" s="170">
        <v>21</v>
      </c>
      <c r="H226" s="225">
        <v>52.3</v>
      </c>
      <c r="I226" s="170">
        <v>0</v>
      </c>
      <c r="J226" s="367">
        <v>0</v>
      </c>
      <c r="K226" s="367">
        <v>0</v>
      </c>
      <c r="L226" s="367">
        <v>0</v>
      </c>
      <c r="M226" s="367">
        <v>0</v>
      </c>
      <c r="N226" s="680"/>
    </row>
    <row r="227" spans="1:16" ht="304.5" customHeight="1" x14ac:dyDescent="0.45">
      <c r="A227" s="680"/>
      <c r="B227" s="693"/>
      <c r="C227" s="157" t="s">
        <v>390</v>
      </c>
      <c r="D227" s="417" t="s">
        <v>601</v>
      </c>
      <c r="E227" s="331" t="s">
        <v>516</v>
      </c>
      <c r="F227" s="417" t="s">
        <v>65</v>
      </c>
      <c r="G227" s="52">
        <v>200</v>
      </c>
      <c r="H227" s="52">
        <v>0</v>
      </c>
      <c r="I227" s="52">
        <v>0</v>
      </c>
      <c r="J227" s="421">
        <v>0</v>
      </c>
      <c r="K227" s="421">
        <v>0</v>
      </c>
      <c r="L227" s="454">
        <v>0</v>
      </c>
      <c r="M227" s="486">
        <v>0</v>
      </c>
      <c r="N227" s="680"/>
      <c r="P227" s="239"/>
    </row>
    <row r="228" spans="1:16" ht="219" customHeight="1" x14ac:dyDescent="0.45">
      <c r="A228" s="680"/>
      <c r="B228" s="323"/>
      <c r="C228" s="324" t="s">
        <v>586</v>
      </c>
      <c r="D228" s="325" t="s">
        <v>601</v>
      </c>
      <c r="E228" s="324" t="s">
        <v>585</v>
      </c>
      <c r="F228" s="325" t="s">
        <v>231</v>
      </c>
      <c r="G228" s="421"/>
      <c r="H228" s="421"/>
      <c r="I228" s="421"/>
      <c r="J228" s="421">
        <v>56.6</v>
      </c>
      <c r="K228" s="451">
        <v>1881.3</v>
      </c>
      <c r="L228" s="455">
        <v>2327.1999999999998</v>
      </c>
      <c r="M228" s="487">
        <v>2327.1999999999998</v>
      </c>
      <c r="N228" s="325" t="s">
        <v>587</v>
      </c>
      <c r="P228" s="239"/>
    </row>
    <row r="229" spans="1:16" ht="28.5" customHeight="1" x14ac:dyDescent="0.2">
      <c r="A229" s="680"/>
      <c r="B229" s="435" t="s">
        <v>24</v>
      </c>
      <c r="C229" s="40"/>
      <c r="D229" s="419"/>
      <c r="E229" s="419"/>
      <c r="F229" s="162"/>
      <c r="G229" s="544">
        <f>+G222+G221+G204+G203+G194+G190+G189+G220+G219+G218+G217+G216+G215+G214+G213+G212+G211+G209+G210+G208+G206+G205+G207+G187+G191+G188+G192+G193+G195+G196+G197+G199+G201+G202+G200+G223+G224+G225+G227+G198</f>
        <v>21624.500000000004</v>
      </c>
      <c r="H229" s="544">
        <f>+H222+H221+H204+H203+H194+H190+H189+H220+H219+H218+H217+H216+H215+H214+H213+H212+H211+H209+H210+H208+H206+H205+H207+H187+H191+H188+H192+H193+H195+H196+H197+H199+H201+H202+H200+H223+H224+H225+H227+H198</f>
        <v>109356.79999999999</v>
      </c>
      <c r="I229" s="544">
        <f>+I222+I221+I204+I203+I194+I190+I189+I220+I219+I218+I217+I216+I215+I214+I213+I212+I211+I209+I210+I208+I206+I205+I207+I187+I191+I188+I192+I193+I195+I196+I197+I199+I201+I202+I200+I223+I224+I225+I227+I198</f>
        <v>333443.89999999997</v>
      </c>
      <c r="J229" s="538">
        <f>+J222+J221+J204+J203+J194+J190+J189+J220+J219+J218+J217+J216+J215+J214+J213+J212+J211+J209+J210+J208+J206+J205+J207+J187+J191+J188+J192+J193+J195+J196+J197+J199+J201+J202+J200+J223+J224+J225+J227+J198+J228</f>
        <v>206849.20000000004</v>
      </c>
      <c r="K229" s="538">
        <f>+K222+K221+K204+K203+K194+K190+K189+K220+K219+K218+K217+K216+K215+K214+K213+K212+K211+K209+K210+K208+K206+K205+K207+K187+K191+K188+K192+K193+K195+K196+K197+K199+K201+K202+K200+K223+K224+K225+K227+K198+K228</f>
        <v>243220.4</v>
      </c>
      <c r="L229" s="538">
        <f>+L222+L221+L204+L203+L194+L190+L189+L220+L219+L218+L217+L216+L215+L214+L213+L212+L211+L209+L210+L208+L206+L205+L207+L187+L191+L188+L192+L193+L195+L196+L197+L199+L201+L202+L200+L223+L224+L225+L227+L198+L228</f>
        <v>17942.3</v>
      </c>
      <c r="M229" s="538">
        <f>+M222+M221+M204+M203+M194+M190+M189+M220+M219+M218+M217+M216+M215+M214+M213+M212+M211+M209+M210+M208+M206+M205+M207+M187+M191+M188+M192+M193+M195+M196+M197+M199+M201+M202+M200+M223+M224+M225+M227+M198+M228</f>
        <v>17942.3</v>
      </c>
      <c r="N229" s="419"/>
      <c r="O229" s="220"/>
    </row>
    <row r="230" spans="1:16" ht="44.25" customHeight="1" x14ac:dyDescent="0.2">
      <c r="A230" s="854" t="s">
        <v>131</v>
      </c>
      <c r="B230" s="678"/>
      <c r="C230" s="678"/>
      <c r="D230" s="678"/>
      <c r="E230" s="678"/>
      <c r="F230" s="678"/>
      <c r="G230" s="678"/>
      <c r="H230" s="678"/>
      <c r="I230" s="678"/>
      <c r="J230" s="678"/>
      <c r="K230" s="678"/>
      <c r="L230" s="678"/>
      <c r="M230" s="678"/>
      <c r="N230" s="679"/>
    </row>
    <row r="231" spans="1:16" ht="198.75" customHeight="1" x14ac:dyDescent="0.2">
      <c r="A231" s="656" t="s">
        <v>221</v>
      </c>
      <c r="B231" s="855" t="s">
        <v>197</v>
      </c>
      <c r="C231" s="415" t="s">
        <v>198</v>
      </c>
      <c r="D231" s="417" t="s">
        <v>601</v>
      </c>
      <c r="E231" s="415" t="s">
        <v>244</v>
      </c>
      <c r="F231" s="417" t="s">
        <v>29</v>
      </c>
      <c r="G231" s="415"/>
      <c r="H231" s="415"/>
      <c r="I231" s="415"/>
      <c r="J231" s="368"/>
      <c r="K231" s="368"/>
      <c r="L231" s="368"/>
      <c r="M231" s="368"/>
      <c r="N231" s="415" t="s">
        <v>74</v>
      </c>
    </row>
    <row r="232" spans="1:16" ht="306" customHeight="1" x14ac:dyDescent="0.2">
      <c r="A232" s="656"/>
      <c r="B232" s="855"/>
      <c r="C232" s="269" t="s">
        <v>199</v>
      </c>
      <c r="D232" s="417" t="s">
        <v>601</v>
      </c>
      <c r="E232" s="417" t="s">
        <v>502</v>
      </c>
      <c r="F232" s="417" t="s">
        <v>29</v>
      </c>
      <c r="G232" s="415"/>
      <c r="H232" s="415"/>
      <c r="I232" s="415"/>
      <c r="J232" s="368"/>
      <c r="K232" s="368"/>
      <c r="L232" s="368"/>
      <c r="M232" s="368"/>
      <c r="N232" s="415" t="s">
        <v>26</v>
      </c>
    </row>
    <row r="233" spans="1:16" ht="291" customHeight="1" x14ac:dyDescent="0.2">
      <c r="A233" s="656"/>
      <c r="B233" s="641" t="s">
        <v>200</v>
      </c>
      <c r="C233" s="415" t="s">
        <v>201</v>
      </c>
      <c r="D233" s="416" t="s">
        <v>601</v>
      </c>
      <c r="E233" s="416" t="s">
        <v>503</v>
      </c>
      <c r="F233" s="417" t="s">
        <v>29</v>
      </c>
      <c r="G233" s="409"/>
      <c r="H233" s="409"/>
      <c r="I233" s="409"/>
      <c r="J233" s="323"/>
      <c r="K233" s="323"/>
      <c r="L233" s="323"/>
      <c r="M233" s="323"/>
      <c r="N233" s="409" t="s">
        <v>27</v>
      </c>
    </row>
    <row r="234" spans="1:16" ht="409.5" customHeight="1" x14ac:dyDescent="0.2">
      <c r="A234" s="656"/>
      <c r="B234" s="674"/>
      <c r="C234" s="704" t="s">
        <v>202</v>
      </c>
      <c r="D234" s="623" t="s">
        <v>601</v>
      </c>
      <c r="E234" s="623" t="s">
        <v>245</v>
      </c>
      <c r="F234" s="858" t="s">
        <v>29</v>
      </c>
      <c r="G234" s="623"/>
      <c r="H234" s="623"/>
      <c r="I234" s="623"/>
      <c r="J234" s="653"/>
      <c r="K234" s="653"/>
      <c r="L234" s="653"/>
      <c r="M234" s="483"/>
      <c r="N234" s="623" t="s">
        <v>28</v>
      </c>
    </row>
    <row r="235" spans="1:16" ht="85.5" customHeight="1" x14ac:dyDescent="0.2">
      <c r="A235" s="656"/>
      <c r="B235" s="642"/>
      <c r="C235" s="706"/>
      <c r="D235" s="687"/>
      <c r="E235" s="687"/>
      <c r="F235" s="859"/>
      <c r="G235" s="687"/>
      <c r="H235" s="687"/>
      <c r="I235" s="687"/>
      <c r="J235" s="654"/>
      <c r="K235" s="654"/>
      <c r="L235" s="654"/>
      <c r="M235" s="484"/>
      <c r="N235" s="687"/>
    </row>
    <row r="236" spans="1:16" ht="405.75" customHeight="1" x14ac:dyDescent="0.2">
      <c r="A236" s="656"/>
      <c r="B236" s="656" t="s">
        <v>241</v>
      </c>
      <c r="C236" s="656" t="s">
        <v>203</v>
      </c>
      <c r="D236" s="680" t="s">
        <v>601</v>
      </c>
      <c r="E236" s="856" t="s">
        <v>493</v>
      </c>
      <c r="F236" s="857" t="s">
        <v>29</v>
      </c>
      <c r="G236" s="680"/>
      <c r="H236" s="680"/>
      <c r="I236" s="680"/>
      <c r="J236" s="655"/>
      <c r="K236" s="655"/>
      <c r="L236" s="453"/>
      <c r="M236" s="482"/>
      <c r="N236" s="656" t="s">
        <v>380</v>
      </c>
    </row>
    <row r="237" spans="1:16" ht="93.75" hidden="1" customHeight="1" x14ac:dyDescent="0.2">
      <c r="A237" s="656"/>
      <c r="B237" s="656"/>
      <c r="C237" s="656"/>
      <c r="D237" s="680"/>
      <c r="E237" s="856"/>
      <c r="F237" s="857"/>
      <c r="G237" s="680"/>
      <c r="H237" s="680"/>
      <c r="I237" s="680"/>
      <c r="J237" s="655"/>
      <c r="K237" s="655"/>
      <c r="L237" s="453"/>
      <c r="M237" s="482"/>
      <c r="N237" s="656"/>
    </row>
    <row r="238" spans="1:16" ht="409.5" customHeight="1" x14ac:dyDescent="0.2">
      <c r="A238" s="656"/>
      <c r="B238" s="656"/>
      <c r="C238" s="409" t="s">
        <v>204</v>
      </c>
      <c r="D238" s="416" t="s">
        <v>601</v>
      </c>
      <c r="E238" s="417" t="s">
        <v>246</v>
      </c>
      <c r="F238" s="417" t="s">
        <v>29</v>
      </c>
      <c r="G238" s="409"/>
      <c r="H238" s="409"/>
      <c r="I238" s="409"/>
      <c r="J238" s="323"/>
      <c r="K238" s="323"/>
      <c r="L238" s="323"/>
      <c r="M238" s="323"/>
      <c r="N238" s="409" t="s">
        <v>30</v>
      </c>
    </row>
    <row r="239" spans="1:16" ht="265.5" customHeight="1" x14ac:dyDescent="0.2">
      <c r="A239" s="656"/>
      <c r="B239" s="656"/>
      <c r="C239" s="405" t="s">
        <v>379</v>
      </c>
      <c r="D239" s="410" t="s">
        <v>601</v>
      </c>
      <c r="E239" s="410" t="s">
        <v>504</v>
      </c>
      <c r="F239" s="410" t="s">
        <v>12</v>
      </c>
      <c r="G239" s="38">
        <v>1164.2</v>
      </c>
      <c r="H239" s="38">
        <v>1269</v>
      </c>
      <c r="I239" s="275">
        <v>1269</v>
      </c>
      <c r="J239" s="275">
        <v>1540.8</v>
      </c>
      <c r="K239" s="275">
        <v>451.6</v>
      </c>
      <c r="L239" s="275">
        <v>0</v>
      </c>
      <c r="M239" s="275">
        <v>0</v>
      </c>
      <c r="N239" s="405" t="s">
        <v>234</v>
      </c>
    </row>
    <row r="240" spans="1:16" ht="70.5" customHeight="1" x14ac:dyDescent="0.2">
      <c r="A240" s="656"/>
      <c r="B240" s="57" t="s">
        <v>24</v>
      </c>
      <c r="C240" s="405"/>
      <c r="D240" s="405"/>
      <c r="E240" s="405"/>
      <c r="F240" s="405"/>
      <c r="G240" s="44">
        <f t="shared" ref="G240:M240" si="13">G239+G238+G236+G234+G233+G232+G231</f>
        <v>1164.2</v>
      </c>
      <c r="H240" s="44">
        <f t="shared" si="13"/>
        <v>1269</v>
      </c>
      <c r="I240" s="44">
        <f t="shared" si="13"/>
        <v>1269</v>
      </c>
      <c r="J240" s="354">
        <f t="shared" si="13"/>
        <v>1540.8</v>
      </c>
      <c r="K240" s="354">
        <f t="shared" si="13"/>
        <v>451.6</v>
      </c>
      <c r="L240" s="354">
        <f t="shared" si="13"/>
        <v>0</v>
      </c>
      <c r="M240" s="354">
        <f t="shared" si="13"/>
        <v>0</v>
      </c>
      <c r="N240" s="405"/>
      <c r="O240" s="216"/>
    </row>
    <row r="241" spans="1:15" ht="43.5" customHeight="1" x14ac:dyDescent="0.2">
      <c r="A241" s="657" t="s">
        <v>235</v>
      </c>
      <c r="B241" s="658"/>
      <c r="C241" s="658"/>
      <c r="D241" s="658"/>
      <c r="E241" s="658"/>
      <c r="F241" s="658"/>
      <c r="G241" s="658"/>
      <c r="H241" s="658"/>
      <c r="I241" s="658"/>
      <c r="J241" s="658"/>
      <c r="K241" s="658"/>
      <c r="L241" s="658"/>
      <c r="M241" s="658"/>
      <c r="N241" s="659"/>
    </row>
    <row r="242" spans="1:15" ht="128.25" customHeight="1" x14ac:dyDescent="0.2">
      <c r="A242" s="656" t="s">
        <v>222</v>
      </c>
      <c r="B242" s="656" t="s">
        <v>205</v>
      </c>
      <c r="C242" s="412" t="s">
        <v>206</v>
      </c>
      <c r="D242" s="405" t="s">
        <v>601</v>
      </c>
      <c r="E242" s="660" t="s">
        <v>6</v>
      </c>
      <c r="F242" s="661" t="s">
        <v>12</v>
      </c>
      <c r="G242" s="38">
        <v>37713.4</v>
      </c>
      <c r="H242" s="38">
        <v>38204.1</v>
      </c>
      <c r="I242" s="275">
        <v>35656.199999999997</v>
      </c>
      <c r="J242" s="275">
        <v>40204.300000000003</v>
      </c>
      <c r="K242" s="275">
        <v>40975.300000000003</v>
      </c>
      <c r="L242" s="275">
        <v>35462.9</v>
      </c>
      <c r="M242" s="275">
        <v>35462.9</v>
      </c>
      <c r="N242" s="662" t="s">
        <v>20</v>
      </c>
    </row>
    <row r="243" spans="1:15" ht="97.5" customHeight="1" x14ac:dyDescent="0.2">
      <c r="A243" s="656"/>
      <c r="B243" s="656"/>
      <c r="C243" s="58" t="s">
        <v>226</v>
      </c>
      <c r="D243" s="405" t="s">
        <v>601</v>
      </c>
      <c r="E243" s="660"/>
      <c r="F243" s="661"/>
      <c r="G243" s="68">
        <v>0</v>
      </c>
      <c r="H243" s="33">
        <v>50</v>
      </c>
      <c r="I243" s="33">
        <v>0</v>
      </c>
      <c r="J243" s="33">
        <v>0</v>
      </c>
      <c r="K243" s="33">
        <v>0</v>
      </c>
      <c r="L243" s="33">
        <v>0</v>
      </c>
      <c r="M243" s="33">
        <v>0</v>
      </c>
      <c r="N243" s="662"/>
    </row>
    <row r="244" spans="1:15" ht="224.25" customHeight="1" x14ac:dyDescent="0.2">
      <c r="A244" s="656"/>
      <c r="B244" s="656" t="s">
        <v>252</v>
      </c>
      <c r="C244" s="246" t="s">
        <v>253</v>
      </c>
      <c r="D244" s="60" t="s">
        <v>601</v>
      </c>
      <c r="E244" s="660" t="s">
        <v>6</v>
      </c>
      <c r="F244" s="411" t="s">
        <v>102</v>
      </c>
      <c r="G244" s="59"/>
      <c r="H244" s="59"/>
      <c r="I244" s="59"/>
      <c r="J244" s="369"/>
      <c r="K244" s="370"/>
      <c r="L244" s="370"/>
      <c r="M244" s="370"/>
      <c r="N244" s="638" t="s">
        <v>103</v>
      </c>
    </row>
    <row r="245" spans="1:15" ht="246.75" customHeight="1" x14ac:dyDescent="0.2">
      <c r="A245" s="656"/>
      <c r="B245" s="656"/>
      <c r="C245" s="60" t="s">
        <v>254</v>
      </c>
      <c r="D245" s="60" t="s">
        <v>601</v>
      </c>
      <c r="E245" s="660"/>
      <c r="F245" s="411" t="s">
        <v>102</v>
      </c>
      <c r="G245" s="59"/>
      <c r="H245" s="59"/>
      <c r="I245" s="59"/>
      <c r="J245" s="369"/>
      <c r="K245" s="370"/>
      <c r="L245" s="370"/>
      <c r="M245" s="370"/>
      <c r="N245" s="638"/>
    </row>
    <row r="246" spans="1:15" ht="176.25" customHeight="1" x14ac:dyDescent="0.2">
      <c r="A246" s="656"/>
      <c r="B246" s="656"/>
      <c r="C246" s="60" t="s">
        <v>372</v>
      </c>
      <c r="D246" s="60" t="s">
        <v>601</v>
      </c>
      <c r="E246" s="410" t="s">
        <v>6</v>
      </c>
      <c r="F246" s="411" t="s">
        <v>102</v>
      </c>
      <c r="G246" s="59"/>
      <c r="H246" s="59"/>
      <c r="I246" s="59"/>
      <c r="J246" s="369"/>
      <c r="K246" s="370"/>
      <c r="L246" s="370"/>
      <c r="M246" s="370"/>
      <c r="N246" s="638"/>
    </row>
    <row r="247" spans="1:15" ht="210" customHeight="1" x14ac:dyDescent="0.2">
      <c r="A247" s="656"/>
      <c r="B247" s="409" t="s">
        <v>328</v>
      </c>
      <c r="C247" s="60" t="s">
        <v>329</v>
      </c>
      <c r="D247" s="60" t="s">
        <v>601</v>
      </c>
      <c r="E247" s="410" t="s">
        <v>6</v>
      </c>
      <c r="F247" s="410" t="s">
        <v>238</v>
      </c>
      <c r="G247" s="59"/>
      <c r="H247" s="59"/>
      <c r="I247" s="59"/>
      <c r="J247" s="369"/>
      <c r="K247" s="370"/>
      <c r="L247" s="370"/>
      <c r="M247" s="370"/>
      <c r="N247" s="405" t="s">
        <v>230</v>
      </c>
    </row>
    <row r="248" spans="1:15" ht="264.75" customHeight="1" x14ac:dyDescent="0.2">
      <c r="A248" s="656"/>
      <c r="B248" s="639" t="s">
        <v>330</v>
      </c>
      <c r="C248" s="641" t="s">
        <v>506</v>
      </c>
      <c r="D248" s="643" t="s">
        <v>601</v>
      </c>
      <c r="E248" s="645" t="s">
        <v>478</v>
      </c>
      <c r="F248" s="647" t="s">
        <v>102</v>
      </c>
      <c r="G248" s="649"/>
      <c r="H248" s="649"/>
      <c r="I248" s="649"/>
      <c r="J248" s="651"/>
      <c r="K248" s="663"/>
      <c r="L248" s="456"/>
      <c r="M248" s="480"/>
      <c r="N248" s="665" t="s">
        <v>239</v>
      </c>
    </row>
    <row r="249" spans="1:15" ht="216" customHeight="1" x14ac:dyDescent="0.2">
      <c r="A249" s="656"/>
      <c r="B249" s="640"/>
      <c r="C249" s="642"/>
      <c r="D249" s="644"/>
      <c r="E249" s="646"/>
      <c r="F249" s="648"/>
      <c r="G249" s="650"/>
      <c r="H249" s="650"/>
      <c r="I249" s="650"/>
      <c r="J249" s="652"/>
      <c r="K249" s="664"/>
      <c r="L249" s="457"/>
      <c r="M249" s="481"/>
      <c r="N249" s="666"/>
    </row>
    <row r="250" spans="1:15" ht="194.25" customHeight="1" x14ac:dyDescent="0.2">
      <c r="A250" s="656"/>
      <c r="B250" s="662" t="s">
        <v>331</v>
      </c>
      <c r="C250" s="60" t="s">
        <v>332</v>
      </c>
      <c r="D250" s="60" t="s">
        <v>601</v>
      </c>
      <c r="E250" s="410" t="s">
        <v>6</v>
      </c>
      <c r="F250" s="411" t="s">
        <v>102</v>
      </c>
      <c r="G250" s="59"/>
      <c r="H250" s="59"/>
      <c r="I250" s="59"/>
      <c r="J250" s="369"/>
      <c r="K250" s="370"/>
      <c r="L250" s="370"/>
      <c r="M250" s="370"/>
      <c r="N250" s="638" t="s">
        <v>240</v>
      </c>
    </row>
    <row r="251" spans="1:15" ht="114" customHeight="1" x14ac:dyDescent="0.2">
      <c r="A251" s="656"/>
      <c r="B251" s="662"/>
      <c r="C251" s="342" t="s">
        <v>333</v>
      </c>
      <c r="D251" s="60" t="s">
        <v>601</v>
      </c>
      <c r="E251" s="255" t="s">
        <v>6</v>
      </c>
      <c r="F251" s="255" t="s">
        <v>102</v>
      </c>
      <c r="G251" s="59"/>
      <c r="H251" s="59"/>
      <c r="I251" s="59"/>
      <c r="J251" s="369"/>
      <c r="K251" s="370"/>
      <c r="L251" s="370"/>
      <c r="M251" s="370"/>
      <c r="N251" s="638"/>
    </row>
    <row r="252" spans="1:15" ht="216" customHeight="1" x14ac:dyDescent="0.2">
      <c r="A252" s="656"/>
      <c r="B252" s="662"/>
      <c r="C252" s="443" t="s">
        <v>334</v>
      </c>
      <c r="D252" s="58" t="s">
        <v>601</v>
      </c>
      <c r="E252" s="400" t="s">
        <v>478</v>
      </c>
      <c r="F252" s="392" t="s">
        <v>12</v>
      </c>
      <c r="G252" s="90">
        <v>0</v>
      </c>
      <c r="H252" s="90">
        <v>42</v>
      </c>
      <c r="I252" s="90">
        <v>0</v>
      </c>
      <c r="J252" s="421">
        <v>0</v>
      </c>
      <c r="K252" s="421">
        <v>0</v>
      </c>
      <c r="L252" s="454">
        <v>0</v>
      </c>
      <c r="M252" s="486">
        <v>0</v>
      </c>
      <c r="N252" s="262" t="s">
        <v>21</v>
      </c>
    </row>
    <row r="253" spans="1:15" ht="42" customHeight="1" x14ac:dyDescent="0.2">
      <c r="A253" s="656"/>
      <c r="B253" s="429" t="s">
        <v>24</v>
      </c>
      <c r="C253" s="69"/>
      <c r="D253" s="69"/>
      <c r="E253" s="419"/>
      <c r="F253" s="419"/>
      <c r="G253" s="545">
        <f>G252+G251+G250+G248+G247+G246+G245+G244+G243+G242</f>
        <v>37713.4</v>
      </c>
      <c r="H253" s="545">
        <f t="shared" ref="H253:M253" si="14">H252+H251+H250+H248+H247+H246+H245+H244+H243+H242</f>
        <v>38296.1</v>
      </c>
      <c r="I253" s="545">
        <f t="shared" si="14"/>
        <v>35656.199999999997</v>
      </c>
      <c r="J253" s="546">
        <f t="shared" si="14"/>
        <v>40204.300000000003</v>
      </c>
      <c r="K253" s="546">
        <f t="shared" si="14"/>
        <v>40975.300000000003</v>
      </c>
      <c r="L253" s="546">
        <f t="shared" si="14"/>
        <v>35462.9</v>
      </c>
      <c r="M253" s="546">
        <f t="shared" si="14"/>
        <v>35462.9</v>
      </c>
      <c r="N253" s="405"/>
      <c r="O253" s="222"/>
    </row>
    <row r="254" spans="1:15" ht="69.75" customHeight="1" x14ac:dyDescent="0.2">
      <c r="A254" s="637" t="s">
        <v>225</v>
      </c>
      <c r="B254" s="637"/>
      <c r="C254" s="637"/>
      <c r="D254" s="637"/>
      <c r="E254" s="637"/>
      <c r="F254" s="637"/>
      <c r="G254" s="637"/>
      <c r="H254" s="637"/>
      <c r="I254" s="637"/>
      <c r="J254" s="637"/>
      <c r="K254" s="637"/>
      <c r="L254" s="637"/>
      <c r="M254" s="637"/>
      <c r="N254" s="637"/>
    </row>
    <row r="255" spans="1:15" ht="180.75" customHeight="1" x14ac:dyDescent="0.2">
      <c r="A255" s="583" t="s">
        <v>223</v>
      </c>
      <c r="B255" s="45" t="s">
        <v>277</v>
      </c>
      <c r="C255" s="262" t="s">
        <v>243</v>
      </c>
      <c r="D255" s="392" t="s">
        <v>601</v>
      </c>
      <c r="E255" s="263" t="s">
        <v>67</v>
      </c>
      <c r="F255" s="396" t="s">
        <v>32</v>
      </c>
      <c r="G255" s="392"/>
      <c r="H255" s="392"/>
      <c r="I255" s="392"/>
      <c r="J255" s="418"/>
      <c r="K255" s="418"/>
      <c r="L255" s="453"/>
      <c r="M255" s="482"/>
      <c r="N255" s="605" t="s">
        <v>68</v>
      </c>
    </row>
    <row r="256" spans="1:15" ht="303" customHeight="1" x14ac:dyDescent="0.2">
      <c r="A256" s="609"/>
      <c r="B256" s="392"/>
      <c r="C256" s="443" t="s">
        <v>247</v>
      </c>
      <c r="D256" s="114" t="s">
        <v>601</v>
      </c>
      <c r="E256" s="392" t="s">
        <v>481</v>
      </c>
      <c r="F256" s="392" t="s">
        <v>32</v>
      </c>
      <c r="G256" s="37"/>
      <c r="H256" s="37"/>
      <c r="I256" s="37"/>
      <c r="J256" s="68"/>
      <c r="K256" s="371"/>
      <c r="L256" s="371"/>
      <c r="M256" s="371"/>
      <c r="N256" s="605"/>
    </row>
    <row r="257" spans="1:60" ht="51" customHeight="1" x14ac:dyDescent="0.2">
      <c r="A257" s="620" t="s">
        <v>316</v>
      </c>
      <c r="B257" s="621"/>
      <c r="C257" s="621"/>
      <c r="D257" s="621"/>
      <c r="E257" s="621"/>
      <c r="F257" s="621"/>
      <c r="G257" s="621"/>
      <c r="H257" s="621"/>
      <c r="I257" s="621"/>
      <c r="J257" s="621"/>
      <c r="K257" s="621"/>
      <c r="L257" s="621"/>
      <c r="M257" s="621"/>
      <c r="N257" s="622"/>
    </row>
    <row r="258" spans="1:60" ht="120.75" customHeight="1" x14ac:dyDescent="0.2">
      <c r="A258" s="623" t="s">
        <v>224</v>
      </c>
      <c r="B258" s="626" t="s">
        <v>317</v>
      </c>
      <c r="C258" s="99" t="s">
        <v>318</v>
      </c>
      <c r="D258" s="100" t="s">
        <v>601</v>
      </c>
      <c r="E258" s="100" t="s">
        <v>97</v>
      </c>
      <c r="F258" s="392" t="s">
        <v>12</v>
      </c>
      <c r="G258" s="101">
        <v>242.8</v>
      </c>
      <c r="H258" s="101"/>
      <c r="I258" s="101"/>
      <c r="J258" s="372"/>
      <c r="K258" s="372"/>
      <c r="L258" s="470"/>
      <c r="M258" s="470"/>
      <c r="N258" s="102" t="s">
        <v>22</v>
      </c>
    </row>
    <row r="259" spans="1:60" ht="165" customHeight="1" x14ac:dyDescent="0.2">
      <c r="A259" s="624"/>
      <c r="B259" s="627"/>
      <c r="C259" s="245" t="s">
        <v>319</v>
      </c>
      <c r="D259" s="100" t="s">
        <v>601</v>
      </c>
      <c r="E259" s="257" t="s">
        <v>97</v>
      </c>
      <c r="F259" s="390" t="s">
        <v>12</v>
      </c>
      <c r="G259" s="103">
        <v>6</v>
      </c>
      <c r="H259" s="103"/>
      <c r="I259" s="103"/>
      <c r="J259" s="373"/>
      <c r="K259" s="373"/>
      <c r="L259" s="471"/>
      <c r="M259" s="471"/>
      <c r="N259" s="104" t="s">
        <v>22</v>
      </c>
    </row>
    <row r="260" spans="1:60" ht="344.25" customHeight="1" x14ac:dyDescent="0.2">
      <c r="A260" s="624"/>
      <c r="B260" s="627"/>
      <c r="C260" s="628" t="s">
        <v>320</v>
      </c>
      <c r="D260" s="592" t="s">
        <v>601</v>
      </c>
      <c r="E260" s="629" t="s">
        <v>482</v>
      </c>
      <c r="F260" s="583" t="s">
        <v>12</v>
      </c>
      <c r="G260" s="595">
        <v>16.5</v>
      </c>
      <c r="H260" s="595"/>
      <c r="I260" s="595"/>
      <c r="J260" s="598"/>
      <c r="K260" s="598"/>
      <c r="L260" s="575"/>
      <c r="M260" s="816"/>
      <c r="N260" s="605" t="s">
        <v>22</v>
      </c>
    </row>
    <row r="261" spans="1:60" ht="23.25" customHeight="1" x14ac:dyDescent="0.2">
      <c r="A261" s="624"/>
      <c r="B261" s="627"/>
      <c r="C261" s="628"/>
      <c r="D261" s="592"/>
      <c r="E261" s="630"/>
      <c r="F261" s="584"/>
      <c r="G261" s="595"/>
      <c r="H261" s="595"/>
      <c r="I261" s="595"/>
      <c r="J261" s="598"/>
      <c r="K261" s="598"/>
      <c r="L261" s="576"/>
      <c r="M261" s="797"/>
      <c r="N261" s="605"/>
    </row>
    <row r="262" spans="1:60" ht="161.25" customHeight="1" x14ac:dyDescent="0.2">
      <c r="A262" s="624"/>
      <c r="B262" s="627"/>
      <c r="C262" s="53" t="s">
        <v>321</v>
      </c>
      <c r="D262" s="100" t="s">
        <v>601</v>
      </c>
      <c r="E262" s="260" t="s">
        <v>97</v>
      </c>
      <c r="F262" s="392" t="s">
        <v>12</v>
      </c>
      <c r="G262" s="105">
        <v>9</v>
      </c>
      <c r="H262" s="106"/>
      <c r="I262" s="106"/>
      <c r="J262" s="374"/>
      <c r="K262" s="374"/>
      <c r="L262" s="374"/>
      <c r="M262" s="374"/>
      <c r="N262" s="392" t="s">
        <v>22</v>
      </c>
    </row>
    <row r="263" spans="1:60" ht="272.25" customHeight="1" x14ac:dyDescent="0.2">
      <c r="A263" s="624"/>
      <c r="B263" s="627"/>
      <c r="C263" s="247" t="s">
        <v>505</v>
      </c>
      <c r="D263" s="100" t="s">
        <v>601</v>
      </c>
      <c r="E263" s="258" t="s">
        <v>97</v>
      </c>
      <c r="F263" s="397" t="s">
        <v>12</v>
      </c>
      <c r="G263" s="107">
        <v>173</v>
      </c>
      <c r="H263" s="107"/>
      <c r="I263" s="107"/>
      <c r="J263" s="375"/>
      <c r="K263" s="375"/>
      <c r="L263" s="375"/>
      <c r="M263" s="375"/>
      <c r="N263" s="102" t="s">
        <v>23</v>
      </c>
    </row>
    <row r="264" spans="1:60" ht="119.25" customHeight="1" x14ac:dyDescent="0.2">
      <c r="A264" s="624"/>
      <c r="B264" s="627"/>
      <c r="C264" s="108" t="s">
        <v>322</v>
      </c>
      <c r="D264" s="100" t="s">
        <v>601</v>
      </c>
      <c r="E264" s="259" t="s">
        <v>97</v>
      </c>
      <c r="F264" s="388" t="s">
        <v>12</v>
      </c>
      <c r="G264" s="386">
        <v>5</v>
      </c>
      <c r="H264" s="386"/>
      <c r="I264" s="386"/>
      <c r="J264" s="387"/>
      <c r="K264" s="387"/>
      <c r="L264" s="460"/>
      <c r="M264" s="474"/>
      <c r="N264" s="388" t="s">
        <v>98</v>
      </c>
    </row>
    <row r="265" spans="1:60" s="77" customFormat="1" ht="38.25" customHeight="1" x14ac:dyDescent="0.2">
      <c r="A265" s="624"/>
      <c r="B265" s="314" t="s">
        <v>302</v>
      </c>
      <c r="C265" s="110"/>
      <c r="D265" s="109"/>
      <c r="E265" s="111"/>
      <c r="F265" s="109"/>
      <c r="G265" s="112">
        <f>G264+G263+G262+G260+G259+G258</f>
        <v>452.3</v>
      </c>
      <c r="H265" s="112">
        <f t="shared" ref="H265:M265" si="15">H264+H263+H262+H260+H259+H258</f>
        <v>0</v>
      </c>
      <c r="I265" s="112">
        <f t="shared" si="15"/>
        <v>0</v>
      </c>
      <c r="J265" s="376">
        <f t="shared" si="15"/>
        <v>0</v>
      </c>
      <c r="K265" s="376">
        <f t="shared" si="15"/>
        <v>0</v>
      </c>
      <c r="L265" s="376">
        <f t="shared" si="15"/>
        <v>0</v>
      </c>
      <c r="M265" s="376">
        <f t="shared" si="15"/>
        <v>0</v>
      </c>
      <c r="N265" s="113"/>
      <c r="O265" s="224"/>
      <c r="AA265" s="78"/>
      <c r="AB265" s="78"/>
      <c r="AC265" s="78"/>
      <c r="AD265" s="78"/>
      <c r="AE265" s="78"/>
      <c r="AF265" s="78"/>
      <c r="AG265" s="78"/>
      <c r="AH265" s="78"/>
      <c r="AI265" s="78"/>
      <c r="AJ265" s="78"/>
      <c r="AK265" s="78"/>
      <c r="AL265" s="78"/>
      <c r="AM265" s="78"/>
      <c r="AN265" s="78"/>
      <c r="AO265" s="78"/>
      <c r="AP265" s="78"/>
      <c r="AQ265" s="78"/>
      <c r="AR265" s="78"/>
      <c r="AS265" s="78"/>
      <c r="AT265" s="78"/>
      <c r="AU265" s="78"/>
      <c r="AV265" s="78"/>
      <c r="AW265" s="78"/>
      <c r="AX265" s="78"/>
      <c r="AY265" s="78"/>
      <c r="AZ265" s="78"/>
      <c r="BA265" s="78"/>
      <c r="BB265" s="78"/>
      <c r="BC265" s="78"/>
      <c r="BD265" s="78"/>
      <c r="BE265" s="78"/>
      <c r="BF265" s="78"/>
      <c r="BG265" s="78"/>
      <c r="BH265" s="78"/>
    </row>
    <row r="266" spans="1:60" ht="48.75" customHeight="1" x14ac:dyDescent="0.2">
      <c r="A266" s="624"/>
      <c r="B266" s="631" t="s">
        <v>370</v>
      </c>
      <c r="C266" s="632"/>
      <c r="D266" s="632"/>
      <c r="E266" s="632"/>
      <c r="F266" s="632"/>
      <c r="G266" s="632"/>
      <c r="H266" s="632"/>
      <c r="I266" s="632"/>
      <c r="J266" s="632"/>
      <c r="K266" s="632"/>
      <c r="L266" s="632"/>
      <c r="M266" s="632"/>
      <c r="N266" s="632"/>
    </row>
    <row r="267" spans="1:60" ht="409.5" customHeight="1" x14ac:dyDescent="0.2">
      <c r="A267" s="624"/>
      <c r="B267" s="633" t="s">
        <v>326</v>
      </c>
      <c r="C267" s="618" t="s">
        <v>291</v>
      </c>
      <c r="D267" s="592" t="s">
        <v>601</v>
      </c>
      <c r="E267" s="635" t="s">
        <v>483</v>
      </c>
      <c r="F267" s="594" t="s">
        <v>102</v>
      </c>
      <c r="G267" s="636"/>
      <c r="H267" s="613"/>
      <c r="I267" s="613"/>
      <c r="J267" s="614"/>
      <c r="K267" s="614"/>
      <c r="L267" s="459"/>
      <c r="M267" s="478"/>
      <c r="N267" s="617" t="s">
        <v>292</v>
      </c>
    </row>
    <row r="268" spans="1:60" ht="12" hidden="1" customHeight="1" x14ac:dyDescent="0.2">
      <c r="A268" s="624"/>
      <c r="B268" s="633"/>
      <c r="C268" s="618"/>
      <c r="D268" s="592"/>
      <c r="E268" s="635"/>
      <c r="F268" s="594"/>
      <c r="G268" s="636"/>
      <c r="H268" s="613"/>
      <c r="I268" s="613"/>
      <c r="J268" s="614"/>
      <c r="K268" s="614"/>
      <c r="L268" s="459"/>
      <c r="M268" s="478"/>
      <c r="N268" s="617"/>
    </row>
    <row r="269" spans="1:60" ht="291" customHeight="1" x14ac:dyDescent="0.2">
      <c r="A269" s="624"/>
      <c r="B269" s="634"/>
      <c r="C269" s="618" t="s">
        <v>315</v>
      </c>
      <c r="D269" s="592" t="s">
        <v>601</v>
      </c>
      <c r="E269" s="619" t="s">
        <v>483</v>
      </c>
      <c r="F269" s="594" t="s">
        <v>102</v>
      </c>
      <c r="G269" s="613"/>
      <c r="H269" s="613"/>
      <c r="I269" s="613"/>
      <c r="J269" s="614"/>
      <c r="K269" s="614"/>
      <c r="L269" s="810"/>
      <c r="M269" s="817"/>
      <c r="N269" s="617" t="s">
        <v>293</v>
      </c>
    </row>
    <row r="270" spans="1:60" ht="249.75" customHeight="1" x14ac:dyDescent="0.2">
      <c r="A270" s="624"/>
      <c r="B270" s="634"/>
      <c r="C270" s="618"/>
      <c r="D270" s="592"/>
      <c r="E270" s="619"/>
      <c r="F270" s="594"/>
      <c r="G270" s="613"/>
      <c r="H270" s="613"/>
      <c r="I270" s="613"/>
      <c r="J270" s="614"/>
      <c r="K270" s="614"/>
      <c r="L270" s="811"/>
      <c r="M270" s="818"/>
      <c r="N270" s="617"/>
    </row>
    <row r="271" spans="1:60" ht="301.5" customHeight="1" x14ac:dyDescent="0.2">
      <c r="A271" s="624"/>
      <c r="B271" s="634"/>
      <c r="C271" s="399" t="s">
        <v>327</v>
      </c>
      <c r="D271" s="100" t="s">
        <v>601</v>
      </c>
      <c r="E271" s="404" t="s">
        <v>306</v>
      </c>
      <c r="F271" s="398" t="s">
        <v>12</v>
      </c>
      <c r="G271" s="91">
        <v>2</v>
      </c>
      <c r="H271" s="91">
        <v>2</v>
      </c>
      <c r="I271" s="91">
        <v>2</v>
      </c>
      <c r="J271" s="377">
        <v>2.2000000000000002</v>
      </c>
      <c r="K271" s="377">
        <v>2.4</v>
      </c>
      <c r="L271" s="377">
        <v>0</v>
      </c>
      <c r="M271" s="377">
        <v>0</v>
      </c>
      <c r="N271" s="398" t="s">
        <v>294</v>
      </c>
    </row>
    <row r="272" spans="1:60" ht="409.5" customHeight="1" x14ac:dyDescent="0.2">
      <c r="A272" s="624"/>
      <c r="B272" s="634"/>
      <c r="C272" s="618" t="s">
        <v>301</v>
      </c>
      <c r="D272" s="592" t="s">
        <v>601</v>
      </c>
      <c r="E272" s="635" t="s">
        <v>484</v>
      </c>
      <c r="F272" s="617" t="s">
        <v>102</v>
      </c>
      <c r="G272" s="613"/>
      <c r="H272" s="613"/>
      <c r="I272" s="613"/>
      <c r="J272" s="614"/>
      <c r="K272" s="614"/>
      <c r="L272" s="810"/>
      <c r="M272" s="491"/>
      <c r="N272" s="602" t="s">
        <v>295</v>
      </c>
    </row>
    <row r="273" spans="1:14" ht="136.5" customHeight="1" x14ac:dyDescent="0.2">
      <c r="A273" s="624"/>
      <c r="B273" s="634"/>
      <c r="C273" s="618"/>
      <c r="D273" s="592"/>
      <c r="E273" s="635"/>
      <c r="F273" s="617"/>
      <c r="G273" s="613"/>
      <c r="H273" s="613"/>
      <c r="I273" s="613"/>
      <c r="J273" s="614"/>
      <c r="K273" s="614"/>
      <c r="L273" s="811"/>
      <c r="M273" s="492"/>
      <c r="N273" s="602"/>
    </row>
    <row r="274" spans="1:14" ht="337.5" customHeight="1" x14ac:dyDescent="0.2">
      <c r="A274" s="624"/>
      <c r="B274" s="403"/>
      <c r="C274" s="393" t="s">
        <v>290</v>
      </c>
      <c r="D274" s="100" t="s">
        <v>601</v>
      </c>
      <c r="E274" s="126" t="s">
        <v>306</v>
      </c>
      <c r="F274" s="394" t="s">
        <v>102</v>
      </c>
      <c r="G274" s="385"/>
      <c r="H274" s="385"/>
      <c r="I274" s="385"/>
      <c r="J274" s="391"/>
      <c r="K274" s="391"/>
      <c r="L274" s="458"/>
      <c r="M274" s="477"/>
      <c r="N274" s="92" t="s">
        <v>303</v>
      </c>
    </row>
    <row r="275" spans="1:14" ht="396.75" customHeight="1" x14ac:dyDescent="0.2">
      <c r="A275" s="624"/>
      <c r="B275" s="606" t="s">
        <v>300</v>
      </c>
      <c r="C275" s="581" t="s">
        <v>307</v>
      </c>
      <c r="D275" s="583" t="s">
        <v>601</v>
      </c>
      <c r="E275" s="610" t="s">
        <v>485</v>
      </c>
      <c r="F275" s="587" t="s">
        <v>102</v>
      </c>
      <c r="G275" s="573"/>
      <c r="H275" s="573"/>
      <c r="I275" s="573"/>
      <c r="J275" s="575"/>
      <c r="K275" s="575"/>
      <c r="L275" s="575"/>
      <c r="M275" s="474"/>
      <c r="N275" s="600" t="s">
        <v>296</v>
      </c>
    </row>
    <row r="276" spans="1:14" ht="323.25" customHeight="1" x14ac:dyDescent="0.2">
      <c r="A276" s="624"/>
      <c r="B276" s="607"/>
      <c r="C276" s="608"/>
      <c r="D276" s="609"/>
      <c r="E276" s="611"/>
      <c r="F276" s="612"/>
      <c r="G276" s="615"/>
      <c r="H276" s="615"/>
      <c r="I276" s="615"/>
      <c r="J276" s="616"/>
      <c r="K276" s="616"/>
      <c r="L276" s="576"/>
      <c r="M276" s="479"/>
      <c r="N276" s="601"/>
    </row>
    <row r="277" spans="1:14" ht="409.5" customHeight="1" x14ac:dyDescent="0.2">
      <c r="A277" s="624"/>
      <c r="B277" s="589"/>
      <c r="C277" s="591" t="s">
        <v>387</v>
      </c>
      <c r="D277" s="592" t="s">
        <v>601</v>
      </c>
      <c r="E277" s="604" t="s">
        <v>486</v>
      </c>
      <c r="F277" s="594" t="s">
        <v>102</v>
      </c>
      <c r="G277" s="595"/>
      <c r="H277" s="595"/>
      <c r="I277" s="595"/>
      <c r="J277" s="598"/>
      <c r="K277" s="598"/>
      <c r="L277" s="575"/>
      <c r="M277" s="474"/>
      <c r="N277" s="592" t="s">
        <v>371</v>
      </c>
    </row>
    <row r="278" spans="1:14" ht="294.75" customHeight="1" x14ac:dyDescent="0.2">
      <c r="A278" s="624"/>
      <c r="B278" s="590"/>
      <c r="C278" s="591"/>
      <c r="D278" s="592"/>
      <c r="E278" s="604"/>
      <c r="F278" s="594"/>
      <c r="G278" s="595"/>
      <c r="H278" s="595"/>
      <c r="I278" s="595"/>
      <c r="J278" s="598"/>
      <c r="K278" s="598"/>
      <c r="L278" s="576"/>
      <c r="M278" s="475"/>
      <c r="N278" s="592"/>
    </row>
    <row r="279" spans="1:14" ht="206.25" customHeight="1" x14ac:dyDescent="0.2">
      <c r="A279" s="624"/>
      <c r="B279" s="315"/>
      <c r="C279" s="344" t="s">
        <v>308</v>
      </c>
      <c r="D279" s="100" t="s">
        <v>601</v>
      </c>
      <c r="E279" s="395" t="s">
        <v>478</v>
      </c>
      <c r="F279" s="394" t="s">
        <v>102</v>
      </c>
      <c r="G279" s="385"/>
      <c r="H279" s="385"/>
      <c r="I279" s="385"/>
      <c r="J279" s="391"/>
      <c r="K279" s="391"/>
      <c r="L279" s="458"/>
      <c r="M279" s="477"/>
      <c r="N279" s="343" t="s">
        <v>305</v>
      </c>
    </row>
    <row r="280" spans="1:14" ht="255.75" customHeight="1" x14ac:dyDescent="0.2">
      <c r="A280" s="624"/>
      <c r="B280" s="315"/>
      <c r="C280" s="393" t="s">
        <v>309</v>
      </c>
      <c r="D280" s="100" t="s">
        <v>601</v>
      </c>
      <c r="E280" s="345" t="s">
        <v>478</v>
      </c>
      <c r="F280" s="394" t="s">
        <v>102</v>
      </c>
      <c r="G280" s="385"/>
      <c r="H280" s="385"/>
      <c r="I280" s="385"/>
      <c r="J280" s="391"/>
      <c r="K280" s="391"/>
      <c r="L280" s="458"/>
      <c r="M280" s="477"/>
      <c r="N280" s="396" t="s">
        <v>304</v>
      </c>
    </row>
    <row r="281" spans="1:14" ht="408" customHeight="1" x14ac:dyDescent="0.2">
      <c r="A281" s="624"/>
      <c r="B281" s="589"/>
      <c r="C281" s="591" t="s">
        <v>310</v>
      </c>
      <c r="D281" s="592" t="s">
        <v>601</v>
      </c>
      <c r="E281" s="603" t="s">
        <v>487</v>
      </c>
      <c r="F281" s="594" t="s">
        <v>102</v>
      </c>
      <c r="G281" s="595"/>
      <c r="H281" s="595"/>
      <c r="I281" s="595"/>
      <c r="J281" s="598"/>
      <c r="K281" s="598"/>
      <c r="L281" s="575"/>
      <c r="M281" s="474"/>
      <c r="N281" s="605" t="s">
        <v>299</v>
      </c>
    </row>
    <row r="282" spans="1:14" ht="185.25" customHeight="1" x14ac:dyDescent="0.2">
      <c r="A282" s="624"/>
      <c r="B282" s="590"/>
      <c r="C282" s="591"/>
      <c r="D282" s="592"/>
      <c r="E282" s="603"/>
      <c r="F282" s="594"/>
      <c r="G282" s="595"/>
      <c r="H282" s="595"/>
      <c r="I282" s="595"/>
      <c r="J282" s="598"/>
      <c r="K282" s="598"/>
      <c r="L282" s="576"/>
      <c r="M282" s="475"/>
      <c r="N282" s="605"/>
    </row>
    <row r="283" spans="1:14" ht="381" customHeight="1" x14ac:dyDescent="0.2">
      <c r="A283" s="624"/>
      <c r="B283" s="589"/>
      <c r="C283" s="591" t="s">
        <v>311</v>
      </c>
      <c r="D283" s="592" t="s">
        <v>601</v>
      </c>
      <c r="E283" s="593" t="s">
        <v>483</v>
      </c>
      <c r="F283" s="594" t="s">
        <v>102</v>
      </c>
      <c r="G283" s="595"/>
      <c r="H283" s="595"/>
      <c r="I283" s="595"/>
      <c r="J283" s="598"/>
      <c r="K283" s="598"/>
      <c r="L283" s="575"/>
      <c r="M283" s="474"/>
      <c r="N283" s="599" t="s">
        <v>298</v>
      </c>
    </row>
    <row r="284" spans="1:14" ht="152.25" customHeight="1" x14ac:dyDescent="0.2">
      <c r="A284" s="624"/>
      <c r="B284" s="590"/>
      <c r="C284" s="591"/>
      <c r="D284" s="592"/>
      <c r="E284" s="593"/>
      <c r="F284" s="594"/>
      <c r="G284" s="595"/>
      <c r="H284" s="595"/>
      <c r="I284" s="595"/>
      <c r="J284" s="598"/>
      <c r="K284" s="598"/>
      <c r="L284" s="576"/>
      <c r="M284" s="475"/>
      <c r="N284" s="599"/>
    </row>
    <row r="285" spans="1:14" ht="310.5" customHeight="1" x14ac:dyDescent="0.2">
      <c r="A285" s="624"/>
      <c r="B285" s="589"/>
      <c r="C285" s="581" t="s">
        <v>312</v>
      </c>
      <c r="D285" s="583" t="s">
        <v>601</v>
      </c>
      <c r="E285" s="596" t="s">
        <v>488</v>
      </c>
      <c r="F285" s="587" t="s">
        <v>102</v>
      </c>
      <c r="G285" s="573"/>
      <c r="H285" s="573"/>
      <c r="I285" s="573"/>
      <c r="J285" s="575"/>
      <c r="K285" s="575"/>
      <c r="L285" s="575"/>
      <c r="M285" s="474"/>
      <c r="N285" s="577" t="s">
        <v>297</v>
      </c>
    </row>
    <row r="286" spans="1:14" ht="48" customHeight="1" x14ac:dyDescent="0.2">
      <c r="A286" s="624"/>
      <c r="B286" s="590"/>
      <c r="C286" s="582"/>
      <c r="D286" s="584"/>
      <c r="E286" s="597"/>
      <c r="F286" s="588"/>
      <c r="G286" s="574"/>
      <c r="H286" s="574"/>
      <c r="I286" s="574"/>
      <c r="J286" s="576"/>
      <c r="K286" s="576"/>
      <c r="L286" s="576"/>
      <c r="M286" s="475"/>
      <c r="N286" s="578"/>
    </row>
    <row r="287" spans="1:14" ht="367.5" customHeight="1" x14ac:dyDescent="0.2">
      <c r="A287" s="624"/>
      <c r="B287" s="315"/>
      <c r="C287" s="393" t="s">
        <v>313</v>
      </c>
      <c r="D287" s="100" t="s">
        <v>601</v>
      </c>
      <c r="E287" s="444" t="s">
        <v>478</v>
      </c>
      <c r="F287" s="394" t="s">
        <v>102</v>
      </c>
      <c r="G287" s="385"/>
      <c r="H287" s="385"/>
      <c r="I287" s="385"/>
      <c r="J287" s="391"/>
      <c r="K287" s="391"/>
      <c r="L287" s="458"/>
      <c r="M287" s="477"/>
      <c r="N287" s="396" t="s">
        <v>297</v>
      </c>
    </row>
    <row r="288" spans="1:14" ht="409.5" customHeight="1" x14ac:dyDescent="0.2">
      <c r="A288" s="624"/>
      <c r="B288" s="316"/>
      <c r="C288" s="581" t="s">
        <v>314</v>
      </c>
      <c r="D288" s="583" t="s">
        <v>601</v>
      </c>
      <c r="E288" s="585" t="s">
        <v>489</v>
      </c>
      <c r="F288" s="587" t="s">
        <v>102</v>
      </c>
      <c r="G288" s="573"/>
      <c r="H288" s="573"/>
      <c r="I288" s="573"/>
      <c r="J288" s="575"/>
      <c r="K288" s="575"/>
      <c r="L288" s="575"/>
      <c r="M288" s="474"/>
      <c r="N288" s="577" t="s">
        <v>360</v>
      </c>
    </row>
    <row r="289" spans="1:21" ht="138.75" customHeight="1" x14ac:dyDescent="0.2">
      <c r="A289" s="624"/>
      <c r="B289" s="317"/>
      <c r="C289" s="582"/>
      <c r="D289" s="584"/>
      <c r="E289" s="586"/>
      <c r="F289" s="588"/>
      <c r="G289" s="574"/>
      <c r="H289" s="574"/>
      <c r="I289" s="574"/>
      <c r="J289" s="576"/>
      <c r="K289" s="576"/>
      <c r="L289" s="576"/>
      <c r="M289" s="475"/>
      <c r="N289" s="578"/>
    </row>
    <row r="290" spans="1:21" ht="301.5" customHeight="1" x14ac:dyDescent="0.2">
      <c r="A290" s="624"/>
      <c r="B290" s="315"/>
      <c r="C290" s="393" t="s">
        <v>388</v>
      </c>
      <c r="D290" s="100" t="s">
        <v>601</v>
      </c>
      <c r="E290" s="321" t="s">
        <v>490</v>
      </c>
      <c r="F290" s="394" t="s">
        <v>102</v>
      </c>
      <c r="G290" s="385"/>
      <c r="H290" s="385"/>
      <c r="I290" s="385"/>
      <c r="J290" s="391"/>
      <c r="K290" s="391"/>
      <c r="L290" s="458"/>
      <c r="M290" s="477"/>
      <c r="N290" s="396" t="s">
        <v>335</v>
      </c>
    </row>
    <row r="291" spans="1:21" ht="60.75" customHeight="1" x14ac:dyDescent="0.4">
      <c r="A291" s="624"/>
      <c r="B291" s="318" t="s">
        <v>24</v>
      </c>
      <c r="C291" s="93"/>
      <c r="D291" s="94"/>
      <c r="E291" s="95"/>
      <c r="F291" s="96"/>
      <c r="G291" s="234">
        <f t="shared" ref="G291:L291" si="16">G290+G288+G287+G285+G283+G281+G280+G279+G277+G275+G274+G272+G271+G269+G267</f>
        <v>2</v>
      </c>
      <c r="H291" s="234">
        <f t="shared" si="16"/>
        <v>2</v>
      </c>
      <c r="I291" s="234">
        <f t="shared" si="16"/>
        <v>2</v>
      </c>
      <c r="J291" s="378">
        <f t="shared" si="16"/>
        <v>2.2000000000000002</v>
      </c>
      <c r="K291" s="378">
        <f t="shared" si="16"/>
        <v>2.4</v>
      </c>
      <c r="L291" s="378">
        <f t="shared" si="16"/>
        <v>0</v>
      </c>
      <c r="M291" s="378">
        <v>0</v>
      </c>
      <c r="N291" s="97"/>
      <c r="O291" s="226"/>
      <c r="P291" s="75"/>
      <c r="Q291" s="75"/>
      <c r="R291" s="75"/>
      <c r="S291" s="75"/>
      <c r="T291" s="75"/>
    </row>
    <row r="292" spans="1:21" ht="66" customHeight="1" x14ac:dyDescent="0.4">
      <c r="A292" s="625"/>
      <c r="B292" s="319" t="s">
        <v>451</v>
      </c>
      <c r="C292" s="270"/>
      <c r="D292" s="94"/>
      <c r="E292" s="95"/>
      <c r="F292" s="96"/>
      <c r="G292" s="313">
        <f t="shared" ref="G292:M292" si="17">G33+G40+G50+G62+G68+G73+G103+G122+G141+G170+G176+G185+G229+G240+G253+G265+G291</f>
        <v>921459.7999999997</v>
      </c>
      <c r="H292" s="313">
        <f t="shared" si="17"/>
        <v>1089744.3000000003</v>
      </c>
      <c r="I292" s="313">
        <f t="shared" si="17"/>
        <v>985167.49999999977</v>
      </c>
      <c r="J292" s="379">
        <f t="shared" si="17"/>
        <v>938637.00000000023</v>
      </c>
      <c r="K292" s="379">
        <f t="shared" si="17"/>
        <v>982330.3</v>
      </c>
      <c r="L292" s="379">
        <f t="shared" si="17"/>
        <v>307067.7</v>
      </c>
      <c r="M292" s="379">
        <f t="shared" si="17"/>
        <v>310953.20000000007</v>
      </c>
      <c r="N292" s="441"/>
      <c r="O292" s="241"/>
      <c r="P292" s="10"/>
      <c r="Q292" s="10"/>
      <c r="R292" s="10"/>
      <c r="S292" s="10"/>
      <c r="T292" s="27"/>
      <c r="U292" s="10"/>
    </row>
    <row r="293" spans="1:21" ht="62.25" customHeight="1" x14ac:dyDescent="0.4">
      <c r="A293" s="449"/>
      <c r="B293" s="579" t="s">
        <v>596</v>
      </c>
      <c r="C293" s="579"/>
      <c r="D293" s="79"/>
      <c r="E293" s="80"/>
      <c r="F293" s="81"/>
      <c r="G293" s="860" t="s">
        <v>597</v>
      </c>
      <c r="H293" s="861"/>
      <c r="I293" s="861"/>
      <c r="J293" s="861"/>
      <c r="K293" s="380"/>
      <c r="L293" s="380"/>
      <c r="M293" s="380"/>
      <c r="N293" s="61"/>
      <c r="O293" s="26"/>
      <c r="P293" s="26"/>
      <c r="Q293" s="26"/>
      <c r="R293" s="26"/>
      <c r="S293" s="26"/>
    </row>
    <row r="294" spans="1:21" ht="25.5" customHeight="1" x14ac:dyDescent="0.45">
      <c r="A294" s="449"/>
      <c r="B294" s="82"/>
      <c r="C294" s="83"/>
      <c r="D294" s="84"/>
      <c r="E294" s="80"/>
      <c r="F294" s="81"/>
      <c r="G294" s="85"/>
      <c r="H294" s="85"/>
      <c r="I294" s="85"/>
      <c r="J294" s="381"/>
      <c r="K294" s="382"/>
      <c r="L294" s="382"/>
      <c r="M294" s="382"/>
      <c r="N294" s="61"/>
      <c r="Q294" s="238"/>
    </row>
    <row r="295" spans="1:21" ht="56.25" customHeight="1" x14ac:dyDescent="0.55000000000000004">
      <c r="A295" s="63"/>
      <c r="B295" s="580" t="s">
        <v>602</v>
      </c>
      <c r="C295" s="580"/>
      <c r="D295" s="213"/>
      <c r="E295" s="86"/>
      <c r="F295" s="87"/>
      <c r="G295" s="862" t="s">
        <v>603</v>
      </c>
      <c r="H295" s="863"/>
      <c r="I295" s="863"/>
      <c r="J295" s="863"/>
      <c r="K295" s="383"/>
      <c r="L295" s="383"/>
      <c r="M295" s="383"/>
      <c r="N295" s="62"/>
      <c r="O295" s="233"/>
      <c r="Q295" s="240"/>
    </row>
    <row r="296" spans="1:21" ht="25.5" customHeight="1" x14ac:dyDescent="0.35">
      <c r="A296" s="346"/>
      <c r="B296" s="550"/>
      <c r="C296" s="551"/>
      <c r="D296" s="551"/>
      <c r="E296" s="552"/>
      <c r="F296" s="553" t="s">
        <v>576</v>
      </c>
      <c r="G296" s="554">
        <f>G12+G14+G16+G19+G20+G22+G24+G25+G26+G27+G35+G36+G37+G38+G39+G42+G43+G45+G46+G47+G48+G49+G59+G60+G61+G64+G66+G75+G77+G83+G88+G97+G105+G116+G120+G166+G172+G178+G183+G190+G194+G225+G239+G242+G17+G18+G23+G44+G271+G189+G56+G175+G203+G221+G258+G259+G260+G262+G263+G264+G28+G29+G30</f>
        <v>131612.19999999998</v>
      </c>
      <c r="H296" s="554">
        <f>H12+H14+H16+H19+H20+H22+H24+H25+H26+H27+H35+H36+H37+H38+H39+H42+H43+H45+H46+H47+H48+H49+H59+H60+H61+H64+H66+H75+H77+H83+H88+H97+H105+H116+H120+H166+H172+H178+H183+H190+H194+H225+H239+H242+H17+H18+H23+H44+H271+H189+H56+H175+H203+H221+H258+H259+H260+H262+H263+H264+H28+H29+H30+H21+H32+H115+H199+H252+H243</f>
        <v>316619.49999999994</v>
      </c>
      <c r="I296" s="554">
        <f>I12+I14+I16+I19+I20+I22+I24+I25+I26+I27+I35+I36+I37+I38+I39+I42+I43+I45+I46+I47+I48+I49+I59+I60+I61+I64+I66+I75+I77+I83+I88+I97+I105+I116+I120+I166+I172+I178+I183+I190+I194+I225+I239+I242+I17+I18+I23+I44+I271+I189+I56+I175+I203+I221+I258+I259+I260+I262+I263+I264+I28+I29+I30+I21+I32+I115+I199+I252</f>
        <v>400122.29999999993</v>
      </c>
      <c r="J296" s="555">
        <f>J12+J14+J16+J19+J20+J22+J24+J25+J26+J27+J35+J36+J37+J38+J39+J42+J43+J45+J46+J47+J48+J49+J59+J60+J61+J64+J66+J75+J77+J83+J88+J97+J105+J116+J120+J166+J172+J178+J183+J190+J194+J225+J239+J242+J17+J18+J23+J44+J271+J189+J98</f>
        <v>175963.1</v>
      </c>
      <c r="K296" s="555">
        <f>K12+K14+K16+K19+K20+K22+K24+K25+K26+K27+K35+K36+K37+K38+K39+K42+K43+K45+K46+K47+K48+K49+K59+K60+K61+K64+K66+K75+K77+K83+K88+K97+K105+K116+K120+K166+K172+K178+K183+K190+K194+K225+K239+K242+K17+K18+K23+K44+K271+K189+K98</f>
        <v>208745.79999999993</v>
      </c>
      <c r="L296" s="555">
        <f>L12+L14+L16+L19+L20+L22+L24+L25+L26+L27+L35+L36+L37+L38+L39+L42+L43+L45+L46+L47+L48+L49+L56+L59+L60+L61+L64+L66+L75+L77+L83+L88+L97+L105+L116+L120+L166+L172+L178+L183+L190+L194+L225+L239+L242+L17+L18+L23+L44+L271+L189+L98</f>
        <v>218739.89999999997</v>
      </c>
      <c r="M296" s="555">
        <f>M12+M14+M16+M19+M20+M22+M24+M25+M26+M27+M35+M36+M37+M38+M39+M42+M43+M45+M46+M47+M48+M49+M56+M59+M60+M61+M64+M66+M75+M77+M83+M88+M97+M105+M116+M120+M166+M172+M178+M183+M190+M194+M225+M239+M242+M17+M18+M23+M44+M271+M189+M98</f>
        <v>222394.89999999997</v>
      </c>
      <c r="N296" s="556">
        <f>G296+H296+I296+J296+K296+L296+M296</f>
        <v>1674197.6999999997</v>
      </c>
    </row>
    <row r="297" spans="1:21" ht="24" customHeight="1" x14ac:dyDescent="0.35">
      <c r="A297" s="347"/>
      <c r="B297" s="557"/>
      <c r="C297" s="558"/>
      <c r="D297" s="558"/>
      <c r="E297" s="559"/>
      <c r="F297" s="560" t="s">
        <v>577</v>
      </c>
      <c r="G297" s="561">
        <f>G52+G53+G54+G55+G67+G71+G72+G182+G197+G198+G204+G222+G223+G224+G78+G174+G179+G227</f>
        <v>789847.6</v>
      </c>
      <c r="H297" s="561">
        <f>H52+H53+H54+H55+H67+H71+H72+H182+H197+H198+H204+H222+H223+H224+H78+H174+H179+H227</f>
        <v>773124.8</v>
      </c>
      <c r="I297" s="561">
        <f>I52+I53+I54+I55+I67+I71+I72+I182+I197+I198+I204+I222+I223+I224+I78+I174+I179+I227</f>
        <v>585045.19999999995</v>
      </c>
      <c r="J297" s="562">
        <f>J52+J53+J54+J55+J67+J71+J72+J182+J197+J198+J204+J222+J223+J224+J228</f>
        <v>762673.89999999991</v>
      </c>
      <c r="K297" s="562">
        <f>K52+K53+K54+K55+K67+K71+K72+K182+K197+K198+K204+K222+K223+K224+K228</f>
        <v>773584.5</v>
      </c>
      <c r="L297" s="562">
        <f>L52+L53+L54+L55+L67+L71+L72+L182+L197+L198+L204+L222+L223+L224+L228</f>
        <v>88327.799999999988</v>
      </c>
      <c r="M297" s="562">
        <f>M52+M53+M54+M55+M67+M71+M72+M182+M197+M198+M204+M222+M223+M224+M228</f>
        <v>88558.299999999988</v>
      </c>
      <c r="N297" s="556">
        <f>G297+H297+I297+J297+K297+L297+M297</f>
        <v>3861162.0999999992</v>
      </c>
    </row>
    <row r="298" spans="1:21" ht="23.25" customHeight="1" x14ac:dyDescent="0.35">
      <c r="A298" s="348"/>
      <c r="B298" s="563"/>
      <c r="C298" s="564"/>
      <c r="D298" s="564"/>
      <c r="E298" s="565"/>
      <c r="F298" s="566"/>
      <c r="G298" s="567">
        <f>G296+G297</f>
        <v>921459.79999999993</v>
      </c>
      <c r="H298" s="567">
        <f t="shared" ref="H298:J298" si="18">H296+H297</f>
        <v>1089744.3</v>
      </c>
      <c r="I298" s="567">
        <f t="shared" si="18"/>
        <v>985167.49999999988</v>
      </c>
      <c r="J298" s="568">
        <f t="shared" si="18"/>
        <v>938636.99999999988</v>
      </c>
      <c r="K298" s="568">
        <f>K296+K297</f>
        <v>982330.29999999993</v>
      </c>
      <c r="L298" s="568">
        <f>L296+L297</f>
        <v>307067.69999999995</v>
      </c>
      <c r="M298" s="568">
        <f>M296+M297</f>
        <v>310953.19999999995</v>
      </c>
      <c r="N298" s="569">
        <f>N296+N297</f>
        <v>5535359.7999999989</v>
      </c>
    </row>
    <row r="299" spans="1:21" ht="23.25" x14ac:dyDescent="0.35">
      <c r="A299" s="348"/>
      <c r="B299" s="572"/>
      <c r="C299" s="572"/>
      <c r="D299" s="572"/>
      <c r="E299" s="572"/>
      <c r="F299" s="572"/>
      <c r="G299" s="572"/>
      <c r="H299" s="572"/>
      <c r="I299" s="572"/>
      <c r="J299" s="572"/>
      <c r="K299" s="572"/>
      <c r="L299" s="572"/>
      <c r="M299" s="572"/>
      <c r="N299" s="572"/>
    </row>
    <row r="300" spans="1:21" ht="18.75" customHeight="1" x14ac:dyDescent="0.3">
      <c r="B300" s="572"/>
      <c r="C300" s="572"/>
      <c r="D300" s="572"/>
      <c r="E300" s="572"/>
      <c r="F300" s="572"/>
      <c r="G300" s="572"/>
      <c r="H300" s="572"/>
      <c r="I300" s="572"/>
      <c r="J300" s="572"/>
      <c r="K300" s="572"/>
      <c r="L300" s="572"/>
      <c r="M300" s="572"/>
      <c r="N300" s="572"/>
    </row>
    <row r="301" spans="1:21" ht="18.75" customHeight="1" x14ac:dyDescent="0.2"/>
    <row r="303" spans="1:21" ht="18.75" x14ac:dyDescent="0.3">
      <c r="B303" s="22"/>
      <c r="C303" s="5"/>
      <c r="D303" s="5"/>
    </row>
    <row r="306" spans="2:2" x14ac:dyDescent="0.2">
      <c r="B306" s="23"/>
    </row>
    <row r="307" spans="2:2" x14ac:dyDescent="0.2">
      <c r="B307" s="23"/>
    </row>
    <row r="308" spans="2:2" x14ac:dyDescent="0.2">
      <c r="B308" s="23"/>
    </row>
  </sheetData>
  <sheetProtection selectLockedCells="1" selectUnlockedCells="1"/>
  <mergeCells count="377">
    <mergeCell ref="B216:B220"/>
    <mergeCell ref="B221:B227"/>
    <mergeCell ref="N221:N227"/>
    <mergeCell ref="A230:N230"/>
    <mergeCell ref="A231:A240"/>
    <mergeCell ref="B231:B232"/>
    <mergeCell ref="B233:B235"/>
    <mergeCell ref="C234:C235"/>
    <mergeCell ref="D234:D235"/>
    <mergeCell ref="E234:E235"/>
    <mergeCell ref="N234:N235"/>
    <mergeCell ref="B236:B239"/>
    <mergeCell ref="C236:C237"/>
    <mergeCell ref="D236:D237"/>
    <mergeCell ref="E236:E237"/>
    <mergeCell ref="F236:F237"/>
    <mergeCell ref="G236:G237"/>
    <mergeCell ref="H236:H237"/>
    <mergeCell ref="I236:I237"/>
    <mergeCell ref="J236:J237"/>
    <mergeCell ref="F234:F235"/>
    <mergeCell ref="G234:G235"/>
    <mergeCell ref="H234:H235"/>
    <mergeCell ref="I234:I235"/>
    <mergeCell ref="D30:D31"/>
    <mergeCell ref="E30:E31"/>
    <mergeCell ref="F30:F31"/>
    <mergeCell ref="L149:L150"/>
    <mergeCell ref="L155:L156"/>
    <mergeCell ref="L167:L168"/>
    <mergeCell ref="M75:M76"/>
    <mergeCell ref="M149:M150"/>
    <mergeCell ref="M155:M156"/>
    <mergeCell ref="M167:M168"/>
    <mergeCell ref="A51:N51"/>
    <mergeCell ref="A52:A62"/>
    <mergeCell ref="B53:B55"/>
    <mergeCell ref="D56:D58"/>
    <mergeCell ref="E56:E58"/>
    <mergeCell ref="F56:F58"/>
    <mergeCell ref="A69:N69"/>
    <mergeCell ref="A70:A73"/>
    <mergeCell ref="B70:B72"/>
    <mergeCell ref="N70:N72"/>
    <mergeCell ref="B73:E73"/>
    <mergeCell ref="A74:N74"/>
    <mergeCell ref="N56:N58"/>
    <mergeCell ref="B62:E62"/>
    <mergeCell ref="L272:L273"/>
    <mergeCell ref="L275:L276"/>
    <mergeCell ref="L75:L76"/>
    <mergeCell ref="A34:N34"/>
    <mergeCell ref="A35:A40"/>
    <mergeCell ref="B35:B38"/>
    <mergeCell ref="N35:N38"/>
    <mergeCell ref="B40:F40"/>
    <mergeCell ref="A41:N41"/>
    <mergeCell ref="M260:M261"/>
    <mergeCell ref="M269:M270"/>
    <mergeCell ref="L234:L235"/>
    <mergeCell ref="L260:L261"/>
    <mergeCell ref="L269:L270"/>
    <mergeCell ref="A186:N186"/>
    <mergeCell ref="A187:A229"/>
    <mergeCell ref="B187:B188"/>
    <mergeCell ref="B189:B190"/>
    <mergeCell ref="N189:N190"/>
    <mergeCell ref="B191:B193"/>
    <mergeCell ref="B196:B199"/>
    <mergeCell ref="N200:N202"/>
    <mergeCell ref="B205:B206"/>
    <mergeCell ref="B208:B212"/>
    <mergeCell ref="A11:N11"/>
    <mergeCell ref="A14:A15"/>
    <mergeCell ref="B14:B15"/>
    <mergeCell ref="C14:C15"/>
    <mergeCell ref="D14:D15"/>
    <mergeCell ref="E14:E15"/>
    <mergeCell ref="F14:F15"/>
    <mergeCell ref="G14:G15"/>
    <mergeCell ref="H14:H15"/>
    <mergeCell ref="I14:I15"/>
    <mergeCell ref="L14:L15"/>
    <mergeCell ref="J14:J15"/>
    <mergeCell ref="K14:K15"/>
    <mergeCell ref="N14:N15"/>
    <mergeCell ref="N30:N32"/>
    <mergeCell ref="A42:A50"/>
    <mergeCell ref="B42:B45"/>
    <mergeCell ref="N44:N45"/>
    <mergeCell ref="B47:B49"/>
    <mergeCell ref="C4:N4"/>
    <mergeCell ref="C5:N5"/>
    <mergeCell ref="A6:C6"/>
    <mergeCell ref="A7:A9"/>
    <mergeCell ref="B7:B9"/>
    <mergeCell ref="C7:C9"/>
    <mergeCell ref="D7:D9"/>
    <mergeCell ref="E7:E9"/>
    <mergeCell ref="F7:F9"/>
    <mergeCell ref="L8:L9"/>
    <mergeCell ref="G7:M7"/>
    <mergeCell ref="M8:M9"/>
    <mergeCell ref="M14:M15"/>
    <mergeCell ref="N7:N9"/>
    <mergeCell ref="G8:G9"/>
    <mergeCell ref="H8:H9"/>
    <mergeCell ref="I8:I9"/>
    <mergeCell ref="J8:J9"/>
    <mergeCell ref="K8:K9"/>
    <mergeCell ref="B63:N63"/>
    <mergeCell ref="A64:A68"/>
    <mergeCell ref="B64:B67"/>
    <mergeCell ref="D64:D65"/>
    <mergeCell ref="E64:E65"/>
    <mergeCell ref="N64:N67"/>
    <mergeCell ref="B68:E68"/>
    <mergeCell ref="G75:G76"/>
    <mergeCell ref="H75:H76"/>
    <mergeCell ref="I75:I76"/>
    <mergeCell ref="J75:J76"/>
    <mergeCell ref="K75:K76"/>
    <mergeCell ref="N75:N76"/>
    <mergeCell ref="A75:A103"/>
    <mergeCell ref="B75:B76"/>
    <mergeCell ref="C75:C76"/>
    <mergeCell ref="D75:D76"/>
    <mergeCell ref="E75:E76"/>
    <mergeCell ref="F75:F76"/>
    <mergeCell ref="B77:B82"/>
    <mergeCell ref="E77:E82"/>
    <mergeCell ref="B99:B102"/>
    <mergeCell ref="N77:N82"/>
    <mergeCell ref="D78:D82"/>
    <mergeCell ref="F78:F82"/>
    <mergeCell ref="B83:B86"/>
    <mergeCell ref="D83:D102"/>
    <mergeCell ref="E83:E84"/>
    <mergeCell ref="F83:F96"/>
    <mergeCell ref="N83:N96"/>
    <mergeCell ref="B88:B89"/>
    <mergeCell ref="E88:E89"/>
    <mergeCell ref="N99:N102"/>
    <mergeCell ref="B103:E103"/>
    <mergeCell ref="A104:N104"/>
    <mergeCell ref="A105:A122"/>
    <mergeCell ref="B117:B118"/>
    <mergeCell ref="A123:N123"/>
    <mergeCell ref="A124:A141"/>
    <mergeCell ref="B124:B125"/>
    <mergeCell ref="B129:B132"/>
    <mergeCell ref="B135:B137"/>
    <mergeCell ref="D135:D137"/>
    <mergeCell ref="E135:E137"/>
    <mergeCell ref="N135:N137"/>
    <mergeCell ref="B138:B140"/>
    <mergeCell ref="D138:D140"/>
    <mergeCell ref="B105:B114"/>
    <mergeCell ref="D105:D114"/>
    <mergeCell ref="E105:E114"/>
    <mergeCell ref="F105:F114"/>
    <mergeCell ref="N105:N114"/>
    <mergeCell ref="G149:G150"/>
    <mergeCell ref="H149:H150"/>
    <mergeCell ref="I149:I150"/>
    <mergeCell ref="J149:J150"/>
    <mergeCell ref="K149:K150"/>
    <mergeCell ref="N149:N150"/>
    <mergeCell ref="E138:E140"/>
    <mergeCell ref="N138:N140"/>
    <mergeCell ref="A142:N142"/>
    <mergeCell ref="A143:A170"/>
    <mergeCell ref="B143:B146"/>
    <mergeCell ref="B148:B154"/>
    <mergeCell ref="C149:C150"/>
    <mergeCell ref="D149:D150"/>
    <mergeCell ref="E149:E150"/>
    <mergeCell ref="F149:F150"/>
    <mergeCell ref="K155:K156"/>
    <mergeCell ref="N155:N156"/>
    <mergeCell ref="B159:B160"/>
    <mergeCell ref="B155:B158"/>
    <mergeCell ref="C155:C156"/>
    <mergeCell ref="D155:D156"/>
    <mergeCell ref="E155:E156"/>
    <mergeCell ref="F155:F156"/>
    <mergeCell ref="J155:J156"/>
    <mergeCell ref="A171:N171"/>
    <mergeCell ref="A172:A176"/>
    <mergeCell ref="B173:B175"/>
    <mergeCell ref="C173:C175"/>
    <mergeCell ref="D173:D175"/>
    <mergeCell ref="E173:E175"/>
    <mergeCell ref="N173:N175"/>
    <mergeCell ref="G167:G168"/>
    <mergeCell ref="H167:H168"/>
    <mergeCell ref="I167:I168"/>
    <mergeCell ref="J167:J168"/>
    <mergeCell ref="K167:K168"/>
    <mergeCell ref="N167:N168"/>
    <mergeCell ref="G155:G156"/>
    <mergeCell ref="B161:B164"/>
    <mergeCell ref="B167:B168"/>
    <mergeCell ref="C167:C168"/>
    <mergeCell ref="D167:D168"/>
    <mergeCell ref="E167:E168"/>
    <mergeCell ref="F167:F168"/>
    <mergeCell ref="H155:H156"/>
    <mergeCell ref="I155:I156"/>
    <mergeCell ref="G183:G184"/>
    <mergeCell ref="H183:H184"/>
    <mergeCell ref="I183:I184"/>
    <mergeCell ref="J183:J184"/>
    <mergeCell ref="K183:K184"/>
    <mergeCell ref="N183:N184"/>
    <mergeCell ref="B177:N177"/>
    <mergeCell ref="A178:A185"/>
    <mergeCell ref="B178:B179"/>
    <mergeCell ref="N178:N179"/>
    <mergeCell ref="B180:B184"/>
    <mergeCell ref="N180:N181"/>
    <mergeCell ref="C183:C184"/>
    <mergeCell ref="D183:D184"/>
    <mergeCell ref="E183:E184"/>
    <mergeCell ref="F183:F184"/>
    <mergeCell ref="L183:L184"/>
    <mergeCell ref="M183:M184"/>
    <mergeCell ref="J234:J235"/>
    <mergeCell ref="K234:K235"/>
    <mergeCell ref="K236:K237"/>
    <mergeCell ref="N236:N237"/>
    <mergeCell ref="A241:N241"/>
    <mergeCell ref="A242:A253"/>
    <mergeCell ref="B242:B243"/>
    <mergeCell ref="E242:E243"/>
    <mergeCell ref="F242:F243"/>
    <mergeCell ref="N242:N243"/>
    <mergeCell ref="B244:B246"/>
    <mergeCell ref="E244:E245"/>
    <mergeCell ref="K248:K249"/>
    <mergeCell ref="N248:N249"/>
    <mergeCell ref="B250:B252"/>
    <mergeCell ref="N250:N251"/>
    <mergeCell ref="A254:N254"/>
    <mergeCell ref="A255:A256"/>
    <mergeCell ref="N255:N256"/>
    <mergeCell ref="N244:N246"/>
    <mergeCell ref="B248:B249"/>
    <mergeCell ref="C248:C249"/>
    <mergeCell ref="D248:D249"/>
    <mergeCell ref="E248:E249"/>
    <mergeCell ref="F248:F249"/>
    <mergeCell ref="G248:G249"/>
    <mergeCell ref="H248:H249"/>
    <mergeCell ref="I248:I249"/>
    <mergeCell ref="J248:J249"/>
    <mergeCell ref="A257:N257"/>
    <mergeCell ref="A258:A292"/>
    <mergeCell ref="B258:B264"/>
    <mergeCell ref="C260:C261"/>
    <mergeCell ref="D260:D261"/>
    <mergeCell ref="E260:E261"/>
    <mergeCell ref="F260:F261"/>
    <mergeCell ref="G260:G261"/>
    <mergeCell ref="H260:H261"/>
    <mergeCell ref="I260:I261"/>
    <mergeCell ref="J260:J261"/>
    <mergeCell ref="K260:K261"/>
    <mergeCell ref="N260:N261"/>
    <mergeCell ref="B266:N266"/>
    <mergeCell ref="B267:B273"/>
    <mergeCell ref="C267:C268"/>
    <mergeCell ref="D267:D268"/>
    <mergeCell ref="E267:E268"/>
    <mergeCell ref="F267:F268"/>
    <mergeCell ref="G267:G268"/>
    <mergeCell ref="N269:N270"/>
    <mergeCell ref="C272:C273"/>
    <mergeCell ref="D272:D273"/>
    <mergeCell ref="E272:E273"/>
    <mergeCell ref="H267:H268"/>
    <mergeCell ref="I267:I268"/>
    <mergeCell ref="J267:J268"/>
    <mergeCell ref="K267:K268"/>
    <mergeCell ref="N267:N268"/>
    <mergeCell ref="C269:C270"/>
    <mergeCell ref="D269:D270"/>
    <mergeCell ref="E269:E270"/>
    <mergeCell ref="F269:F270"/>
    <mergeCell ref="G269:G270"/>
    <mergeCell ref="F275:F276"/>
    <mergeCell ref="H269:H270"/>
    <mergeCell ref="I269:I270"/>
    <mergeCell ref="J269:J270"/>
    <mergeCell ref="K269:K270"/>
    <mergeCell ref="G275:G276"/>
    <mergeCell ref="H275:H276"/>
    <mergeCell ref="I275:I276"/>
    <mergeCell ref="J275:J276"/>
    <mergeCell ref="K275:K276"/>
    <mergeCell ref="F272:F273"/>
    <mergeCell ref="G272:G273"/>
    <mergeCell ref="H272:H273"/>
    <mergeCell ref="I272:I273"/>
    <mergeCell ref="J272:J273"/>
    <mergeCell ref="K272:K273"/>
    <mergeCell ref="N272:N273"/>
    <mergeCell ref="B281:B282"/>
    <mergeCell ref="C281:C282"/>
    <mergeCell ref="D281:D282"/>
    <mergeCell ref="E281:E282"/>
    <mergeCell ref="F281:F282"/>
    <mergeCell ref="B277:B278"/>
    <mergeCell ref="C277:C278"/>
    <mergeCell ref="D277:D278"/>
    <mergeCell ref="E277:E278"/>
    <mergeCell ref="F277:F278"/>
    <mergeCell ref="G281:G282"/>
    <mergeCell ref="H281:H282"/>
    <mergeCell ref="I281:I282"/>
    <mergeCell ref="J281:J282"/>
    <mergeCell ref="K281:K282"/>
    <mergeCell ref="N281:N282"/>
    <mergeCell ref="H277:H278"/>
    <mergeCell ref="I277:I278"/>
    <mergeCell ref="B275:B276"/>
    <mergeCell ref="G277:G278"/>
    <mergeCell ref="C275:C276"/>
    <mergeCell ref="D275:D276"/>
    <mergeCell ref="E275:E276"/>
    <mergeCell ref="J285:J286"/>
    <mergeCell ref="K285:K286"/>
    <mergeCell ref="N285:N286"/>
    <mergeCell ref="H283:H284"/>
    <mergeCell ref="I283:I284"/>
    <mergeCell ref="J283:J284"/>
    <mergeCell ref="K283:K284"/>
    <mergeCell ref="N283:N284"/>
    <mergeCell ref="N275:N276"/>
    <mergeCell ref="L277:L278"/>
    <mergeCell ref="L281:L282"/>
    <mergeCell ref="L283:L284"/>
    <mergeCell ref="L285:L286"/>
    <mergeCell ref="J277:J278"/>
    <mergeCell ref="K277:K278"/>
    <mergeCell ref="N277:N278"/>
    <mergeCell ref="B283:B284"/>
    <mergeCell ref="C283:C284"/>
    <mergeCell ref="D283:D284"/>
    <mergeCell ref="E283:E284"/>
    <mergeCell ref="F283:F284"/>
    <mergeCell ref="G285:G286"/>
    <mergeCell ref="G283:G284"/>
    <mergeCell ref="H285:H286"/>
    <mergeCell ref="I285:I286"/>
    <mergeCell ref="B285:B286"/>
    <mergeCell ref="C285:C286"/>
    <mergeCell ref="D285:D286"/>
    <mergeCell ref="E285:E286"/>
    <mergeCell ref="F285:F286"/>
    <mergeCell ref="B299:N299"/>
    <mergeCell ref="B300:N300"/>
    <mergeCell ref="I288:I289"/>
    <mergeCell ref="J288:J289"/>
    <mergeCell ref="K288:K289"/>
    <mergeCell ref="N288:N289"/>
    <mergeCell ref="B293:C293"/>
    <mergeCell ref="B295:C295"/>
    <mergeCell ref="G295:J295"/>
    <mergeCell ref="C288:C289"/>
    <mergeCell ref="D288:D289"/>
    <mergeCell ref="E288:E289"/>
    <mergeCell ref="F288:F289"/>
    <mergeCell ref="G288:G289"/>
    <mergeCell ref="H288:H289"/>
    <mergeCell ref="L288:L289"/>
    <mergeCell ref="G293:J293"/>
  </mergeCells>
  <pageMargins left="0.35433070866141736" right="0.70866141732283472" top="1.1811023622047245" bottom="0.70866141732283472" header="0.51181102362204722" footer="0.51181102362204722"/>
  <pageSetup paperSize="9" scale="50" firstPageNumber="13"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60" manualBreakCount="60">
    <brk id="13" max="13" man="1"/>
    <brk id="16" max="13" man="1"/>
    <brk id="20" max="13" man="1"/>
    <brk id="22" max="13" man="1"/>
    <brk id="26" max="13" man="1"/>
    <brk id="33" max="13" man="1"/>
    <brk id="38" max="13" man="1"/>
    <brk id="43" max="13" man="1"/>
    <brk id="46" max="13" man="1"/>
    <brk id="55" max="11" man="1"/>
    <brk id="60" max="11" man="1"/>
    <brk id="66" max="11" man="1"/>
    <brk id="71" max="11" man="1"/>
    <brk id="76" max="13" man="1"/>
    <brk id="85" max="13" man="1"/>
    <brk id="91" max="13" man="1"/>
    <brk id="95" max="13" man="1"/>
    <brk id="100" max="13" man="1"/>
    <brk id="114" max="13" man="1"/>
    <brk id="122" max="11" man="1"/>
    <brk id="126" max="11" man="1"/>
    <brk id="133" max="11" man="1"/>
    <brk id="137" max="11" man="1"/>
    <brk id="141" max="11" man="1"/>
    <brk id="145" max="11" man="1"/>
    <brk id="154" max="11" man="1"/>
    <brk id="157" max="11" man="1"/>
    <brk id="160" max="11" man="1"/>
    <brk id="164" max="11" man="1"/>
    <brk id="170" max="11" man="1"/>
    <brk id="176" max="11" man="1"/>
    <brk id="185" max="13" man="1"/>
    <brk id="188" max="11" man="1"/>
    <brk id="191" max="11" man="1"/>
    <brk id="193" max="13" man="1"/>
    <brk id="198" max="13"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6" max="11" man="1"/>
    <brk id="262" max="11" man="1"/>
    <brk id="268" max="11" man="1"/>
    <brk id="271" max="11" man="1"/>
    <brk id="274" max="11" man="1"/>
    <brk id="276" max="11" man="1"/>
    <brk id="279" max="11" man="1"/>
    <brk id="282" max="11" man="1"/>
    <brk id="286" max="11" man="1"/>
    <brk id="289" max="11" man="1"/>
  </rowBreaks>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жовтень 2025  </vt:lpstr>
      <vt:lpstr>'жовтень 2025  '!__xlnm.Print_Area</vt:lpstr>
      <vt:lpstr>'жовтень 2025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2025-12-24T10:47:41Z</cp:lastPrinted>
  <dcterms:created xsi:type="dcterms:W3CDTF">2019-10-21T06:32:01Z</dcterms:created>
  <dcterms:modified xsi:type="dcterms:W3CDTF">2025-12-24T10:48:10Z</dcterms:modified>
</cp:coreProperties>
</file>